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 firstSheet="1" activeTab="1"/>
  </bookViews>
  <sheets>
    <sheet name="меню лку сезон осенний" sheetId="1" r:id="rId1"/>
    <sheet name="меню школьн.завтраки 1-4 кл." sheetId="24" r:id="rId2"/>
  </sheets>
  <definedNames>
    <definedName name="_xlnm.Print_Area" localSheetId="0">'меню лку сезон осенний'!$A$1:$AD$223</definedName>
    <definedName name="_xlnm.Print_Area" localSheetId="1">'меню школьн.завтраки 1-4 кл.'!$B$1:$T$127</definedName>
  </definedNames>
  <calcPr calcId="162913"/>
</workbook>
</file>

<file path=xl/calcChain.xml><?xml version="1.0" encoding="utf-8"?>
<calcChain xmlns="http://schemas.openxmlformats.org/spreadsheetml/2006/main">
  <c r="R104" i="1" l="1"/>
  <c r="S104" i="1"/>
  <c r="T104" i="1"/>
  <c r="U104" i="1"/>
  <c r="V104" i="1"/>
  <c r="W104" i="1"/>
  <c r="X104" i="1"/>
  <c r="Y104" i="1"/>
  <c r="Z104" i="1"/>
  <c r="AA104" i="1"/>
  <c r="AB104" i="1"/>
  <c r="Q104" i="1"/>
  <c r="R38" i="1"/>
  <c r="S38" i="1"/>
  <c r="T38" i="1"/>
  <c r="U38" i="1"/>
  <c r="V38" i="1"/>
  <c r="W38" i="1"/>
  <c r="X38" i="1"/>
  <c r="Y38" i="1"/>
  <c r="Z38" i="1"/>
  <c r="AA38" i="1"/>
  <c r="AB38" i="1"/>
  <c r="Q38" i="1"/>
  <c r="J38" i="1"/>
  <c r="K38" i="1"/>
  <c r="L38" i="1"/>
  <c r="M38" i="1"/>
  <c r="N38" i="1"/>
  <c r="O38" i="1"/>
  <c r="E38" i="1"/>
  <c r="F38" i="1"/>
  <c r="G38" i="1"/>
  <c r="H38" i="1"/>
  <c r="I38" i="1"/>
  <c r="D38" i="1"/>
  <c r="J111" i="24" l="1"/>
  <c r="I111" i="24"/>
  <c r="J63" i="24"/>
  <c r="I63" i="24"/>
  <c r="O104" i="1" l="1"/>
  <c r="N104" i="1"/>
  <c r="M104" i="1"/>
  <c r="L104" i="1"/>
  <c r="K104" i="1"/>
  <c r="J104" i="1"/>
  <c r="I104" i="1"/>
  <c r="H104" i="1"/>
  <c r="O60" i="1" l="1"/>
  <c r="N60" i="1"/>
  <c r="M60" i="1"/>
  <c r="L60" i="1"/>
  <c r="I60" i="1"/>
  <c r="H60" i="1"/>
  <c r="G60" i="1"/>
  <c r="F60" i="1"/>
  <c r="E60" i="1"/>
  <c r="D60" i="1"/>
  <c r="G222" i="1" l="1"/>
  <c r="O173" i="1" l="1"/>
  <c r="N173" i="1"/>
  <c r="M173" i="1"/>
  <c r="L173" i="1"/>
  <c r="K173" i="1"/>
  <c r="J173" i="1"/>
  <c r="I173" i="1"/>
  <c r="H173" i="1"/>
  <c r="D14" i="1"/>
  <c r="AB156" i="1" l="1"/>
  <c r="AA156" i="1"/>
  <c r="Z156" i="1"/>
  <c r="Y156" i="1"/>
  <c r="X156" i="1"/>
  <c r="W156" i="1"/>
  <c r="V156" i="1"/>
  <c r="U156" i="1"/>
  <c r="T156" i="1"/>
  <c r="S156" i="1"/>
  <c r="R156" i="1"/>
  <c r="Q156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F41" i="24" l="1"/>
  <c r="E41" i="24"/>
  <c r="P174" i="1"/>
  <c r="P64" i="1" l="1"/>
  <c r="O114" i="1" l="1"/>
  <c r="N114" i="1"/>
  <c r="M114" i="1"/>
  <c r="L114" i="1"/>
  <c r="J114" i="1"/>
  <c r="G114" i="1"/>
  <c r="F114" i="1"/>
  <c r="E114" i="1"/>
  <c r="D114" i="1"/>
  <c r="AB219" i="1" l="1"/>
  <c r="AA219" i="1"/>
  <c r="Z219" i="1"/>
  <c r="Y219" i="1"/>
  <c r="X219" i="1"/>
  <c r="W219" i="1"/>
  <c r="V219" i="1"/>
  <c r="U219" i="1"/>
  <c r="T219" i="1"/>
  <c r="S219" i="1"/>
  <c r="R219" i="1"/>
  <c r="Q219" i="1"/>
  <c r="I197" i="1"/>
  <c r="H197" i="1"/>
  <c r="U196" i="1"/>
  <c r="J215" i="1" l="1"/>
  <c r="J194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I172" i="1"/>
  <c r="AB152" i="1"/>
  <c r="AA152" i="1"/>
  <c r="Y152" i="1"/>
  <c r="W152" i="1"/>
  <c r="V152" i="1"/>
  <c r="U152" i="1"/>
  <c r="T152" i="1"/>
  <c r="R152" i="1"/>
  <c r="I84" i="1" l="1"/>
  <c r="J130" i="1"/>
  <c r="I16" i="1"/>
  <c r="AB167" i="1" l="1"/>
  <c r="AA167" i="1"/>
  <c r="Z167" i="1"/>
  <c r="Y167" i="1"/>
  <c r="X167" i="1"/>
  <c r="W167" i="1"/>
  <c r="V167" i="1"/>
  <c r="U167" i="1"/>
  <c r="T167" i="1"/>
  <c r="S167" i="1"/>
  <c r="R167" i="1"/>
  <c r="Q167" i="1"/>
  <c r="N187" i="1"/>
  <c r="M187" i="1"/>
  <c r="K187" i="1"/>
  <c r="J187" i="1"/>
  <c r="I187" i="1"/>
  <c r="H187" i="1"/>
  <c r="G187" i="1"/>
  <c r="F187" i="1"/>
  <c r="E187" i="1"/>
  <c r="D187" i="1"/>
  <c r="AB145" i="1"/>
  <c r="AA145" i="1"/>
  <c r="Z145" i="1"/>
  <c r="Y145" i="1"/>
  <c r="X145" i="1"/>
  <c r="W145" i="1"/>
  <c r="V145" i="1"/>
  <c r="U145" i="1"/>
  <c r="T145" i="1"/>
  <c r="R145" i="1"/>
  <c r="Q145" i="1"/>
  <c r="AB56" i="1"/>
  <c r="AA56" i="1"/>
  <c r="Z56" i="1"/>
  <c r="Y56" i="1"/>
  <c r="X56" i="1"/>
  <c r="W56" i="1"/>
  <c r="V56" i="1"/>
  <c r="U56" i="1"/>
  <c r="T56" i="1"/>
  <c r="S56" i="1"/>
  <c r="R56" i="1"/>
  <c r="Q56" i="1"/>
  <c r="AB33" i="1"/>
  <c r="AA33" i="1"/>
  <c r="X33" i="1"/>
  <c r="V33" i="1"/>
  <c r="U33" i="1"/>
  <c r="W108" i="1" l="1"/>
  <c r="V108" i="1"/>
  <c r="E19" i="1" l="1"/>
  <c r="F19" i="1"/>
  <c r="G19" i="1"/>
  <c r="H19" i="1"/>
  <c r="I19" i="1"/>
  <c r="J19" i="1"/>
  <c r="K19" i="1"/>
  <c r="AB198" i="1" l="1"/>
  <c r="AA198" i="1"/>
  <c r="Z198" i="1"/>
  <c r="Y198" i="1"/>
  <c r="X198" i="1"/>
  <c r="W198" i="1"/>
  <c r="V198" i="1"/>
  <c r="U198" i="1"/>
  <c r="T198" i="1"/>
  <c r="S198" i="1"/>
  <c r="R198" i="1"/>
  <c r="Q198" i="1"/>
  <c r="AB106" i="1" l="1"/>
  <c r="AB114" i="1" s="1"/>
  <c r="AA106" i="1"/>
  <c r="AA114" i="1" s="1"/>
  <c r="Z106" i="1"/>
  <c r="Z114" i="1" s="1"/>
  <c r="Y106" i="1"/>
  <c r="Y114" i="1" s="1"/>
  <c r="X106" i="1"/>
  <c r="X114" i="1" s="1"/>
  <c r="W106" i="1"/>
  <c r="W114" i="1" s="1"/>
  <c r="V106" i="1"/>
  <c r="V114" i="1" s="1"/>
  <c r="U106" i="1"/>
  <c r="U114" i="1" s="1"/>
  <c r="T106" i="1"/>
  <c r="T114" i="1" s="1"/>
  <c r="S106" i="1"/>
  <c r="S114" i="1" s="1"/>
  <c r="R106" i="1"/>
  <c r="R114" i="1" s="1"/>
  <c r="Q106" i="1"/>
  <c r="Q114" i="1" s="1"/>
  <c r="O62" i="1"/>
  <c r="N62" i="1"/>
  <c r="M62" i="1"/>
  <c r="L62" i="1"/>
  <c r="K62" i="1"/>
  <c r="J62" i="1"/>
  <c r="I62" i="1"/>
  <c r="H62" i="1"/>
  <c r="G62" i="1"/>
  <c r="F62" i="1"/>
  <c r="E62" i="1"/>
  <c r="D62" i="1"/>
  <c r="J67" i="24" l="1"/>
  <c r="P126" i="24"/>
  <c r="O126" i="24"/>
  <c r="N126" i="24"/>
  <c r="M126" i="24"/>
  <c r="L126" i="24"/>
  <c r="K126" i="24"/>
  <c r="J126" i="24"/>
  <c r="I126" i="24"/>
  <c r="H126" i="24"/>
  <c r="G126" i="24"/>
  <c r="F126" i="24"/>
  <c r="E126" i="24"/>
  <c r="P54" i="24"/>
  <c r="O54" i="24"/>
  <c r="N54" i="24"/>
  <c r="M54" i="24"/>
  <c r="L54" i="24"/>
  <c r="K54" i="24"/>
  <c r="J54" i="24"/>
  <c r="H54" i="24"/>
  <c r="G54" i="24"/>
  <c r="F54" i="24"/>
  <c r="E54" i="24"/>
  <c r="I54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P115" i="24"/>
  <c r="O115" i="24"/>
  <c r="N115" i="24"/>
  <c r="M115" i="24"/>
  <c r="L115" i="24"/>
  <c r="K115" i="24"/>
  <c r="J115" i="24"/>
  <c r="I115" i="24"/>
  <c r="H115" i="24"/>
  <c r="G115" i="24"/>
  <c r="F115" i="24"/>
  <c r="E115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P80" i="24"/>
  <c r="O80" i="24"/>
  <c r="N80" i="24"/>
  <c r="M80" i="24"/>
  <c r="L80" i="24"/>
  <c r="K80" i="24"/>
  <c r="H80" i="24"/>
  <c r="G80" i="24"/>
  <c r="F80" i="24"/>
  <c r="E80" i="24"/>
  <c r="J80" i="24"/>
  <c r="I80" i="24"/>
  <c r="P67" i="24"/>
  <c r="O67" i="24"/>
  <c r="N67" i="24"/>
  <c r="M67" i="24"/>
  <c r="L67" i="24"/>
  <c r="K67" i="24"/>
  <c r="H67" i="24"/>
  <c r="G67" i="24"/>
  <c r="F67" i="24"/>
  <c r="E67" i="24"/>
  <c r="I67" i="24"/>
  <c r="P41" i="24"/>
  <c r="O41" i="24"/>
  <c r="N41" i="24"/>
  <c r="M41" i="24"/>
  <c r="L41" i="24"/>
  <c r="K41" i="24"/>
  <c r="J41" i="24"/>
  <c r="I41" i="24"/>
  <c r="H41" i="24"/>
  <c r="G41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V42" i="1"/>
  <c r="O201" i="1" l="1"/>
  <c r="N201" i="1"/>
  <c r="M201" i="1"/>
  <c r="L201" i="1"/>
  <c r="K201" i="1"/>
  <c r="J201" i="1"/>
  <c r="I201" i="1"/>
  <c r="H201" i="1"/>
  <c r="G201" i="1"/>
  <c r="F201" i="1"/>
  <c r="E201" i="1"/>
  <c r="D201" i="1"/>
  <c r="Z201" i="1"/>
  <c r="X201" i="1"/>
  <c r="S201" i="1"/>
  <c r="Q201" i="1"/>
  <c r="U201" i="1"/>
  <c r="T201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G160" i="1"/>
  <c r="F160" i="1"/>
  <c r="E160" i="1"/>
  <c r="D160" i="1"/>
  <c r="V155" i="1"/>
  <c r="U155" i="1"/>
  <c r="O160" i="1"/>
  <c r="N160" i="1"/>
  <c r="M160" i="1"/>
  <c r="L160" i="1"/>
  <c r="K160" i="1"/>
  <c r="J160" i="1"/>
  <c r="I160" i="1"/>
  <c r="H160" i="1"/>
  <c r="AB160" i="1"/>
  <c r="AA160" i="1"/>
  <c r="X160" i="1"/>
  <c r="W160" i="1"/>
  <c r="T160" i="1"/>
  <c r="S16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O150" i="1"/>
  <c r="N150" i="1"/>
  <c r="M150" i="1"/>
  <c r="L150" i="1"/>
  <c r="K150" i="1"/>
  <c r="G150" i="1"/>
  <c r="F150" i="1"/>
  <c r="E150" i="1"/>
  <c r="D150" i="1"/>
  <c r="H150" i="1"/>
  <c r="J150" i="1"/>
  <c r="Z202" i="1" l="1"/>
  <c r="E202" i="1"/>
  <c r="I202" i="1"/>
  <c r="M202" i="1"/>
  <c r="Q202" i="1"/>
  <c r="U202" i="1"/>
  <c r="D202" i="1"/>
  <c r="H202" i="1"/>
  <c r="L202" i="1"/>
  <c r="R201" i="1"/>
  <c r="W201" i="1"/>
  <c r="W202" i="1" s="1"/>
  <c r="D161" i="1"/>
  <c r="F161" i="1"/>
  <c r="E161" i="1"/>
  <c r="Y201" i="1"/>
  <c r="S161" i="1"/>
  <c r="W161" i="1"/>
  <c r="AA161" i="1"/>
  <c r="N161" i="1"/>
  <c r="I150" i="1"/>
  <c r="T161" i="1"/>
  <c r="X161" i="1"/>
  <c r="AB161" i="1"/>
  <c r="K161" i="1"/>
  <c r="O161" i="1"/>
  <c r="Q160" i="1"/>
  <c r="U160" i="1"/>
  <c r="Y160" i="1"/>
  <c r="L161" i="1"/>
  <c r="S202" i="1"/>
  <c r="F202" i="1"/>
  <c r="J202" i="1"/>
  <c r="N202" i="1"/>
  <c r="AA201" i="1"/>
  <c r="R160" i="1"/>
  <c r="V160" i="1"/>
  <c r="Z160" i="1"/>
  <c r="M161" i="1"/>
  <c r="G161" i="1"/>
  <c r="T202" i="1"/>
  <c r="X202" i="1"/>
  <c r="G202" i="1"/>
  <c r="K202" i="1"/>
  <c r="O202" i="1"/>
  <c r="V201" i="1"/>
  <c r="AB201" i="1"/>
  <c r="H161" i="1"/>
  <c r="J161" i="1"/>
  <c r="R202" i="1" l="1"/>
  <c r="V202" i="1"/>
  <c r="Q161" i="1"/>
  <c r="R161" i="1"/>
  <c r="Y161" i="1"/>
  <c r="Z161" i="1"/>
  <c r="Y202" i="1"/>
  <c r="V161" i="1"/>
  <c r="AB202" i="1"/>
  <c r="AA202" i="1"/>
  <c r="U161" i="1"/>
  <c r="I161" i="1"/>
  <c r="I87" i="1" l="1"/>
  <c r="H87" i="1"/>
  <c r="AB218" i="1" l="1"/>
  <c r="AB222" i="1" s="1"/>
  <c r="AA218" i="1"/>
  <c r="AA222" i="1" s="1"/>
  <c r="Z218" i="1"/>
  <c r="Z222" i="1" s="1"/>
  <c r="Y218" i="1"/>
  <c r="Y222" i="1" s="1"/>
  <c r="X218" i="1"/>
  <c r="X222" i="1" s="1"/>
  <c r="W218" i="1"/>
  <c r="V218" i="1"/>
  <c r="U218" i="1"/>
  <c r="U222" i="1" s="1"/>
  <c r="T218" i="1"/>
  <c r="T222" i="1" s="1"/>
  <c r="S218" i="1"/>
  <c r="S222" i="1" s="1"/>
  <c r="R218" i="1"/>
  <c r="Q218" i="1"/>
  <c r="Q222" i="1" s="1"/>
  <c r="N216" i="1"/>
  <c r="M216" i="1"/>
  <c r="K216" i="1"/>
  <c r="J216" i="1"/>
  <c r="I216" i="1"/>
  <c r="O222" i="1"/>
  <c r="L222" i="1"/>
  <c r="H222" i="1"/>
  <c r="F222" i="1"/>
  <c r="E222" i="1"/>
  <c r="D222" i="1"/>
  <c r="Z213" i="1"/>
  <c r="Y213" i="1"/>
  <c r="W213" i="1"/>
  <c r="T213" i="1"/>
  <c r="S213" i="1"/>
  <c r="R213" i="1"/>
  <c r="Q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AB209" i="1"/>
  <c r="AB213" i="1" s="1"/>
  <c r="AA209" i="1"/>
  <c r="AA213" i="1" s="1"/>
  <c r="X209" i="1"/>
  <c r="X213" i="1" s="1"/>
  <c r="V209" i="1"/>
  <c r="V213" i="1" s="1"/>
  <c r="U209" i="1"/>
  <c r="U213" i="1" s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O170" i="1"/>
  <c r="L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N170" i="1"/>
  <c r="M170" i="1"/>
  <c r="K170" i="1"/>
  <c r="J170" i="1"/>
  <c r="I170" i="1"/>
  <c r="H170" i="1"/>
  <c r="G170" i="1"/>
  <c r="F170" i="1"/>
  <c r="E170" i="1"/>
  <c r="D170" i="1"/>
  <c r="O137" i="1"/>
  <c r="N137" i="1"/>
  <c r="M137" i="1"/>
  <c r="L137" i="1"/>
  <c r="K137" i="1"/>
  <c r="I133" i="1"/>
  <c r="H133" i="1"/>
  <c r="H137" i="1" s="1"/>
  <c r="G137" i="1"/>
  <c r="F137" i="1"/>
  <c r="E137" i="1"/>
  <c r="D137" i="1"/>
  <c r="AB137" i="1"/>
  <c r="AA137" i="1"/>
  <c r="Z137" i="1"/>
  <c r="Y137" i="1"/>
  <c r="X137" i="1"/>
  <c r="U137" i="1"/>
  <c r="T137" i="1"/>
  <c r="S137" i="1"/>
  <c r="R137" i="1"/>
  <c r="Q137" i="1"/>
  <c r="AB123" i="1"/>
  <c r="AB128" i="1" s="1"/>
  <c r="AA123" i="1"/>
  <c r="AA128" i="1" s="1"/>
  <c r="Z123" i="1"/>
  <c r="Z128" i="1" s="1"/>
  <c r="Y123" i="1"/>
  <c r="Y128" i="1" s="1"/>
  <c r="X123" i="1"/>
  <c r="X128" i="1" s="1"/>
  <c r="W123" i="1"/>
  <c r="W128" i="1" s="1"/>
  <c r="V123" i="1"/>
  <c r="V128" i="1" s="1"/>
  <c r="U123" i="1"/>
  <c r="U128" i="1" s="1"/>
  <c r="T123" i="1"/>
  <c r="T128" i="1" s="1"/>
  <c r="S123" i="1"/>
  <c r="S128" i="1" s="1"/>
  <c r="R123" i="1"/>
  <c r="R128" i="1" s="1"/>
  <c r="Q123" i="1"/>
  <c r="Q128" i="1" s="1"/>
  <c r="I109" i="1"/>
  <c r="H109" i="1"/>
  <c r="H114" i="1" s="1"/>
  <c r="K107" i="1"/>
  <c r="K114" i="1" s="1"/>
  <c r="I107" i="1"/>
  <c r="I91" i="1"/>
  <c r="AB91" i="1"/>
  <c r="AA91" i="1"/>
  <c r="Z91" i="1"/>
  <c r="Y91" i="1"/>
  <c r="X91" i="1"/>
  <c r="W91" i="1"/>
  <c r="V91" i="1"/>
  <c r="U91" i="1"/>
  <c r="T91" i="1"/>
  <c r="S91" i="1"/>
  <c r="R91" i="1"/>
  <c r="Q91" i="1"/>
  <c r="AB82" i="1"/>
  <c r="AA82" i="1"/>
  <c r="Z82" i="1"/>
  <c r="Y82" i="1"/>
  <c r="X82" i="1"/>
  <c r="W82" i="1"/>
  <c r="V82" i="1"/>
  <c r="U82" i="1"/>
  <c r="T82" i="1"/>
  <c r="S82" i="1"/>
  <c r="R82" i="1"/>
  <c r="Q82" i="1"/>
  <c r="O82" i="1"/>
  <c r="N82" i="1"/>
  <c r="M82" i="1"/>
  <c r="L82" i="1"/>
  <c r="K82" i="1"/>
  <c r="J82" i="1"/>
  <c r="I82" i="1"/>
  <c r="H82" i="1"/>
  <c r="G82" i="1"/>
  <c r="F82" i="1"/>
  <c r="E82" i="1"/>
  <c r="D82" i="1"/>
  <c r="AB65" i="1"/>
  <c r="AB70" i="1" s="1"/>
  <c r="AA65" i="1"/>
  <c r="AA70" i="1" s="1"/>
  <c r="Z65" i="1"/>
  <c r="Z70" i="1" s="1"/>
  <c r="Y65" i="1"/>
  <c r="Y70" i="1" s="1"/>
  <c r="X65" i="1"/>
  <c r="X70" i="1" s="1"/>
  <c r="W65" i="1"/>
  <c r="W70" i="1" s="1"/>
  <c r="V65" i="1"/>
  <c r="V70" i="1" s="1"/>
  <c r="U65" i="1"/>
  <c r="U70" i="1" s="1"/>
  <c r="T65" i="1"/>
  <c r="T70" i="1" s="1"/>
  <c r="S65" i="1"/>
  <c r="S70" i="1" s="1"/>
  <c r="R65" i="1"/>
  <c r="R70" i="1" s="1"/>
  <c r="Q65" i="1"/>
  <c r="Q70" i="1" s="1"/>
  <c r="O70" i="1"/>
  <c r="N70" i="1"/>
  <c r="M70" i="1"/>
  <c r="L70" i="1"/>
  <c r="K70" i="1"/>
  <c r="J70" i="1"/>
  <c r="I70" i="1"/>
  <c r="H70" i="1"/>
  <c r="G70" i="1"/>
  <c r="F70" i="1"/>
  <c r="E70" i="1"/>
  <c r="D70" i="1"/>
  <c r="AB60" i="1"/>
  <c r="AA60" i="1"/>
  <c r="Z60" i="1"/>
  <c r="Y60" i="1"/>
  <c r="X60" i="1"/>
  <c r="W60" i="1"/>
  <c r="V60" i="1"/>
  <c r="U60" i="1"/>
  <c r="T60" i="1"/>
  <c r="S60" i="1"/>
  <c r="R60" i="1"/>
  <c r="Q60" i="1"/>
  <c r="AB48" i="1"/>
  <c r="AA48" i="1"/>
  <c r="Z48" i="1"/>
  <c r="Y48" i="1"/>
  <c r="X48" i="1"/>
  <c r="W48" i="1"/>
  <c r="V48" i="1"/>
  <c r="U48" i="1"/>
  <c r="T48" i="1"/>
  <c r="S48" i="1"/>
  <c r="R48" i="1"/>
  <c r="Q48" i="1"/>
  <c r="O41" i="1"/>
  <c r="N41" i="1"/>
  <c r="M41" i="1"/>
  <c r="L41" i="1"/>
  <c r="K41" i="1"/>
  <c r="J41" i="1"/>
  <c r="I41" i="1"/>
  <c r="H41" i="1"/>
  <c r="G41" i="1"/>
  <c r="F41" i="1"/>
  <c r="E41" i="1"/>
  <c r="D41" i="1"/>
  <c r="O48" i="1"/>
  <c r="N48" i="1"/>
  <c r="M48" i="1"/>
  <c r="L48" i="1"/>
  <c r="K48" i="1"/>
  <c r="J40" i="1"/>
  <c r="J48" i="1" s="1"/>
  <c r="I40" i="1"/>
  <c r="I48" i="1" s="1"/>
  <c r="H48" i="1"/>
  <c r="G48" i="1"/>
  <c r="F48" i="1"/>
  <c r="E48" i="1"/>
  <c r="D48" i="1"/>
  <c r="I114" i="1" l="1"/>
  <c r="R222" i="1"/>
  <c r="W222" i="1"/>
  <c r="W71" i="1"/>
  <c r="F71" i="1"/>
  <c r="J71" i="1"/>
  <c r="N71" i="1"/>
  <c r="G71" i="1"/>
  <c r="K71" i="1"/>
  <c r="O71" i="1"/>
  <c r="AB71" i="1"/>
  <c r="X71" i="1"/>
  <c r="T71" i="1"/>
  <c r="S71" i="1"/>
  <c r="F223" i="1"/>
  <c r="S223" i="1"/>
  <c r="U223" i="1"/>
  <c r="AB223" i="1"/>
  <c r="G223" i="1"/>
  <c r="O223" i="1"/>
  <c r="T223" i="1"/>
  <c r="D223" i="1"/>
  <c r="H223" i="1"/>
  <c r="L223" i="1"/>
  <c r="Q223" i="1"/>
  <c r="AA223" i="1"/>
  <c r="Z223" i="1"/>
  <c r="X223" i="1"/>
  <c r="E223" i="1"/>
  <c r="R223" i="1"/>
  <c r="Y223" i="1"/>
  <c r="V222" i="1"/>
  <c r="AA71" i="1"/>
  <c r="J222" i="1"/>
  <c r="F138" i="1"/>
  <c r="N138" i="1"/>
  <c r="V137" i="1"/>
  <c r="W137" i="1"/>
  <c r="F180" i="1"/>
  <c r="N222" i="1"/>
  <c r="J137" i="1"/>
  <c r="L180" i="1"/>
  <c r="S180" i="1"/>
  <c r="W180" i="1"/>
  <c r="AA180" i="1"/>
  <c r="S138" i="1"/>
  <c r="AA138" i="1"/>
  <c r="K222" i="1"/>
  <c r="R49" i="1"/>
  <c r="V49" i="1"/>
  <c r="Z49" i="1"/>
  <c r="D91" i="1"/>
  <c r="H91" i="1"/>
  <c r="L91" i="1"/>
  <c r="O180" i="1"/>
  <c r="Q180" i="1"/>
  <c r="U180" i="1"/>
  <c r="Y180" i="1"/>
  <c r="I222" i="1"/>
  <c r="M222" i="1"/>
  <c r="G91" i="1"/>
  <c r="O91" i="1"/>
  <c r="G180" i="1"/>
  <c r="R180" i="1"/>
  <c r="V180" i="1"/>
  <c r="Z180" i="1"/>
  <c r="D180" i="1"/>
  <c r="H180" i="1"/>
  <c r="M180" i="1"/>
  <c r="R138" i="1"/>
  <c r="E180" i="1"/>
  <c r="I180" i="1"/>
  <c r="T180" i="1"/>
  <c r="X180" i="1"/>
  <c r="AB180" i="1"/>
  <c r="K180" i="1"/>
  <c r="N180" i="1"/>
  <c r="J180" i="1"/>
  <c r="E91" i="1"/>
  <c r="M91" i="1"/>
  <c r="Q92" i="1"/>
  <c r="U92" i="1"/>
  <c r="Y92" i="1"/>
  <c r="E138" i="1"/>
  <c r="M138" i="1"/>
  <c r="AB138" i="1"/>
  <c r="D138" i="1"/>
  <c r="H138" i="1"/>
  <c r="L138" i="1"/>
  <c r="I137" i="1"/>
  <c r="T138" i="1"/>
  <c r="X138" i="1"/>
  <c r="G138" i="1"/>
  <c r="K138" i="1"/>
  <c r="O138" i="1"/>
  <c r="Q49" i="1"/>
  <c r="U49" i="1"/>
  <c r="G49" i="1"/>
  <c r="K49" i="1"/>
  <c r="O49" i="1"/>
  <c r="Z138" i="1"/>
  <c r="Q138" i="1"/>
  <c r="U138" i="1"/>
  <c r="Y138" i="1"/>
  <c r="H49" i="1"/>
  <c r="E49" i="1"/>
  <c r="I49" i="1"/>
  <c r="M49" i="1"/>
  <c r="S92" i="1"/>
  <c r="W92" i="1"/>
  <c r="AA92" i="1"/>
  <c r="D49" i="1"/>
  <c r="L49" i="1"/>
  <c r="S49" i="1"/>
  <c r="W49" i="1"/>
  <c r="AA49" i="1"/>
  <c r="R71" i="1"/>
  <c r="Z71" i="1"/>
  <c r="E71" i="1"/>
  <c r="I71" i="1"/>
  <c r="M71" i="1"/>
  <c r="V71" i="1"/>
  <c r="F49" i="1"/>
  <c r="J49" i="1"/>
  <c r="N49" i="1"/>
  <c r="Y49" i="1"/>
  <c r="T92" i="1"/>
  <c r="X92" i="1"/>
  <c r="AB92" i="1"/>
  <c r="F91" i="1"/>
  <c r="J91" i="1"/>
  <c r="N91" i="1"/>
  <c r="R92" i="1"/>
  <c r="V92" i="1"/>
  <c r="Z92" i="1"/>
  <c r="Q71" i="1"/>
  <c r="U71" i="1"/>
  <c r="Y71" i="1"/>
  <c r="D71" i="1"/>
  <c r="H71" i="1"/>
  <c r="L71" i="1"/>
  <c r="K91" i="1"/>
  <c r="T49" i="1"/>
  <c r="X49" i="1"/>
  <c r="AB49" i="1"/>
  <c r="W223" i="1" l="1"/>
  <c r="J223" i="1"/>
  <c r="I223" i="1"/>
  <c r="V223" i="1"/>
  <c r="N223" i="1"/>
  <c r="M223" i="1"/>
  <c r="K223" i="1"/>
  <c r="Z115" i="1"/>
  <c r="T115" i="1"/>
  <c r="AA115" i="1"/>
  <c r="V115" i="1"/>
  <c r="U115" i="1"/>
  <c r="X115" i="1"/>
  <c r="R115" i="1"/>
  <c r="AB115" i="1"/>
  <c r="S115" i="1"/>
  <c r="Q115" i="1"/>
  <c r="W115" i="1"/>
  <c r="Y115" i="1"/>
  <c r="I138" i="1"/>
  <c r="W138" i="1"/>
  <c r="J138" i="1"/>
  <c r="V138" i="1"/>
  <c r="L92" i="1"/>
  <c r="N92" i="1"/>
  <c r="E92" i="1"/>
  <c r="H92" i="1"/>
  <c r="J92" i="1"/>
  <c r="G92" i="1"/>
  <c r="D92" i="1"/>
  <c r="K92" i="1"/>
  <c r="F92" i="1"/>
  <c r="M92" i="1"/>
  <c r="O92" i="1"/>
  <c r="I92" i="1"/>
  <c r="L19" i="1"/>
  <c r="M19" i="1"/>
  <c r="N19" i="1"/>
  <c r="O19" i="1"/>
  <c r="D19" i="1"/>
  <c r="M115" i="1" l="1"/>
  <c r="I115" i="1"/>
  <c r="G115" i="1"/>
  <c r="E115" i="1"/>
  <c r="H115" i="1"/>
  <c r="K115" i="1"/>
  <c r="N115" i="1"/>
  <c r="L115" i="1"/>
  <c r="O115" i="1"/>
  <c r="D115" i="1"/>
  <c r="F115" i="1"/>
  <c r="J115" i="1"/>
  <c r="AB9" i="1" l="1"/>
  <c r="AA9" i="1"/>
  <c r="Z9" i="1"/>
  <c r="Y9" i="1"/>
  <c r="X9" i="1"/>
  <c r="W9" i="1"/>
  <c r="V9" i="1"/>
  <c r="U9" i="1"/>
  <c r="T9" i="1"/>
  <c r="S9" i="1"/>
  <c r="R9" i="1"/>
  <c r="Q9" i="1"/>
  <c r="AA24" i="1" l="1"/>
  <c r="AB8" i="1"/>
  <c r="AB14" i="1" s="1"/>
  <c r="AA8" i="1"/>
  <c r="AA14" i="1" s="1"/>
  <c r="Z8" i="1"/>
  <c r="Z14" i="1" s="1"/>
  <c r="Y8" i="1"/>
  <c r="Y14" i="1" s="1"/>
  <c r="X8" i="1"/>
  <c r="X14" i="1" s="1"/>
  <c r="W8" i="1"/>
  <c r="W14" i="1" s="1"/>
  <c r="V8" i="1"/>
  <c r="V14" i="1" s="1"/>
  <c r="U8" i="1"/>
  <c r="U14" i="1" s="1"/>
  <c r="T8" i="1"/>
  <c r="T14" i="1" s="1"/>
  <c r="S8" i="1"/>
  <c r="S14" i="1" s="1"/>
  <c r="R8" i="1"/>
  <c r="R14" i="1" s="1"/>
  <c r="Q8" i="1"/>
  <c r="Q14" i="1" s="1"/>
  <c r="M24" i="1"/>
  <c r="E24" i="1"/>
  <c r="R24" i="1"/>
  <c r="T24" i="1"/>
  <c r="Z24" i="1"/>
  <c r="X24" i="1"/>
  <c r="AB24" i="1"/>
  <c r="O24" i="1"/>
  <c r="N24" i="1"/>
  <c r="L24" i="1"/>
  <c r="K24" i="1"/>
  <c r="H24" i="1"/>
  <c r="G24" i="1"/>
  <c r="F24" i="1"/>
  <c r="Y24" i="1"/>
  <c r="O14" i="1"/>
  <c r="N14" i="1"/>
  <c r="M14" i="1"/>
  <c r="L14" i="1"/>
  <c r="K14" i="1"/>
  <c r="J14" i="1"/>
  <c r="I14" i="1"/>
  <c r="H14" i="1"/>
  <c r="G14" i="1"/>
  <c r="F14" i="1"/>
  <c r="E14" i="1"/>
  <c r="F25" i="1" l="1"/>
  <c r="K25" i="1"/>
  <c r="G25" i="1"/>
  <c r="L25" i="1"/>
  <c r="H25" i="1"/>
  <c r="S24" i="1"/>
  <c r="U24" i="1"/>
  <c r="E25" i="1"/>
  <c r="M25" i="1"/>
  <c r="Y25" i="1"/>
  <c r="N25" i="1"/>
  <c r="Z25" i="1"/>
  <c r="R25" i="1"/>
  <c r="O25" i="1"/>
  <c r="X25" i="1"/>
  <c r="T25" i="1"/>
  <c r="AB25" i="1"/>
  <c r="AA25" i="1"/>
  <c r="U25" i="1" l="1"/>
  <c r="S25" i="1"/>
  <c r="J24" i="1" l="1"/>
  <c r="W24" i="1"/>
  <c r="J25" i="1" l="1"/>
  <c r="W25" i="1"/>
  <c r="D24" i="1"/>
  <c r="Q24" i="1"/>
  <c r="Q25" i="1" l="1"/>
  <c r="D25" i="1"/>
  <c r="I24" i="1"/>
  <c r="V24" i="1"/>
  <c r="V25" i="1" l="1"/>
  <c r="I25" i="1"/>
</calcChain>
</file>

<file path=xl/sharedStrings.xml><?xml version="1.0" encoding="utf-8"?>
<sst xmlns="http://schemas.openxmlformats.org/spreadsheetml/2006/main" count="1108" uniqueCount="146">
  <si>
    <t>Наименование блюд</t>
  </si>
  <si>
    <t>витамины</t>
  </si>
  <si>
    <t>Завтрак</t>
  </si>
  <si>
    <t>Б</t>
  </si>
  <si>
    <t>Ж</t>
  </si>
  <si>
    <t>У</t>
  </si>
  <si>
    <t>В1</t>
  </si>
  <si>
    <t>С</t>
  </si>
  <si>
    <t>Са</t>
  </si>
  <si>
    <t>Обед</t>
  </si>
  <si>
    <t>эн/ц</t>
  </si>
  <si>
    <t>выход</t>
  </si>
  <si>
    <t>Fe</t>
  </si>
  <si>
    <t>пищевые вещества</t>
  </si>
  <si>
    <t>мин. в.</t>
  </si>
  <si>
    <t>итого за прием пищи</t>
  </si>
  <si>
    <t>Итого за день</t>
  </si>
  <si>
    <t>200/5</t>
  </si>
  <si>
    <t>50/50</t>
  </si>
  <si>
    <t>7-11 лет</t>
  </si>
  <si>
    <t>11-17 лет</t>
  </si>
  <si>
    <t>А</t>
  </si>
  <si>
    <t>Е</t>
  </si>
  <si>
    <t>P</t>
  </si>
  <si>
    <t>Mg</t>
  </si>
  <si>
    <t>250/5</t>
  </si>
  <si>
    <t>200/7</t>
  </si>
  <si>
    <t>50/200</t>
  </si>
  <si>
    <t>250/12,5/10</t>
  </si>
  <si>
    <t>250/12,5</t>
  </si>
  <si>
    <t>200/12,5/10</t>
  </si>
  <si>
    <t>200/35</t>
  </si>
  <si>
    <t>250/35</t>
  </si>
  <si>
    <t>200/12,5</t>
  </si>
  <si>
    <t>70/70</t>
  </si>
  <si>
    <t>№ рец</t>
  </si>
  <si>
    <t>Напиток из шиповника</t>
  </si>
  <si>
    <t>50/250</t>
  </si>
  <si>
    <t>100/5</t>
  </si>
  <si>
    <t>Сезон : осенне-зимний</t>
  </si>
  <si>
    <t>Неделя : первая</t>
  </si>
  <si>
    <t>Неделя : вторая</t>
  </si>
  <si>
    <t>100/20</t>
  </si>
  <si>
    <t>150/20</t>
  </si>
  <si>
    <t xml:space="preserve"> </t>
  </si>
  <si>
    <t>МБОУ Междуреченская СОШ</t>
  </si>
  <si>
    <t>100/50</t>
  </si>
  <si>
    <t>80/50</t>
  </si>
  <si>
    <t>120/20</t>
  </si>
  <si>
    <t xml:space="preserve">Каша манная молочная с маслом </t>
  </si>
  <si>
    <t>Неделя: вторая</t>
  </si>
  <si>
    <t>Оладьи с джемом</t>
  </si>
  <si>
    <t>200/15/7</t>
  </si>
  <si>
    <t>90/50</t>
  </si>
  <si>
    <t>90/5</t>
  </si>
  <si>
    <t>Сосиска  отварная  c соусом томатным</t>
  </si>
  <si>
    <t>60/60</t>
  </si>
  <si>
    <t>Уральский рег.центр питания изд.2013г</t>
  </si>
  <si>
    <t>Сборник рецептур</t>
  </si>
  <si>
    <t>149/169</t>
  </si>
  <si>
    <t>398/442</t>
  </si>
  <si>
    <t>День: первый</t>
  </si>
  <si>
    <t>День: второй</t>
  </si>
  <si>
    <t>День: третий</t>
  </si>
  <si>
    <t>День: четвертый</t>
  </si>
  <si>
    <t>День : пятый</t>
  </si>
  <si>
    <t>День: шестой</t>
  </si>
  <si>
    <t>День: седьмой</t>
  </si>
  <si>
    <t>День: восьмой</t>
  </si>
  <si>
    <t>День: девятый</t>
  </si>
  <si>
    <t>День: десятый</t>
  </si>
  <si>
    <t>День: пятый</t>
  </si>
  <si>
    <t>День:восьмой</t>
  </si>
  <si>
    <t>Чай с сахаром</t>
  </si>
  <si>
    <t>Тефтели рыбные</t>
  </si>
  <si>
    <t>Овощи натуральные (огурцы)</t>
  </si>
  <si>
    <t>Сезон : осень-весна</t>
  </si>
  <si>
    <t xml:space="preserve">Организованное меню для организации горячего питания обучающихся </t>
  </si>
  <si>
    <t>МБОУ Междуреченская СОШ 1 ВАРИАНТ</t>
  </si>
  <si>
    <t>Тефтели из говядины с рисом с соусом</t>
  </si>
  <si>
    <t>70/50</t>
  </si>
  <si>
    <t>Фрикадельк из говядины паровые с соусом томатным</t>
  </si>
  <si>
    <t>396/462</t>
  </si>
  <si>
    <t>Горбуша тушеная в томате с овощами</t>
  </si>
  <si>
    <t>Фрикадельки из говядины паровые с соусом томатным</t>
  </si>
  <si>
    <t>Булочка</t>
  </si>
  <si>
    <t>Фрукт</t>
  </si>
  <si>
    <t>Сыр</t>
  </si>
  <si>
    <t>Масло сливочное</t>
  </si>
  <si>
    <t>Каша молочная рисовая с маслом</t>
  </si>
  <si>
    <t xml:space="preserve">Хлеб пшеничный </t>
  </si>
  <si>
    <t>Фрукты свежие</t>
  </si>
  <si>
    <t>Овощи натур (помидоры)</t>
  </si>
  <si>
    <t>Рассольник ленинградский с говядиной со сметаной</t>
  </si>
  <si>
    <t xml:space="preserve">Макаронные изделия отварные  </t>
  </si>
  <si>
    <t>Сок фруктовый</t>
  </si>
  <si>
    <t>Хлеб ржано-пшеничный</t>
  </si>
  <si>
    <t>Каша молочная пшеничная с маслом</t>
  </si>
  <si>
    <t>Сыр полутвердый</t>
  </si>
  <si>
    <t>Чай с сахаром с лимоном</t>
  </si>
  <si>
    <t>Салат из  свежих огурцов с растительным маслом</t>
  </si>
  <si>
    <t xml:space="preserve">Суп картофельный с рыбой </t>
  </si>
  <si>
    <t>Биточки из говядины паровые с соусом томатным</t>
  </si>
  <si>
    <t>Рис припущенный с кукурузой консервированной</t>
  </si>
  <si>
    <t xml:space="preserve">Напиток из брусники </t>
  </si>
  <si>
    <t xml:space="preserve">Каша молочная пшенная с маслом </t>
  </si>
  <si>
    <t xml:space="preserve">Какао с молоком  </t>
  </si>
  <si>
    <t>Салат из свеклы с сыром</t>
  </si>
  <si>
    <t xml:space="preserve">Суп картофельный с  горохом с говядиной </t>
  </si>
  <si>
    <t>Картофельное пюре</t>
  </si>
  <si>
    <t>Компот из сухофруктов</t>
  </si>
  <si>
    <t xml:space="preserve">Запеканка из творога с джемом </t>
  </si>
  <si>
    <t>Салат  картофельный с огурцами солеными</t>
  </si>
  <si>
    <t>Борщ с капустой с картофелем с говядиной со сметаной</t>
  </si>
  <si>
    <t xml:space="preserve">Рис припущенный </t>
  </si>
  <si>
    <t xml:space="preserve">Кофейный напиток </t>
  </si>
  <si>
    <t>Салат из свежих огурцов и помидоров с растительным маслом</t>
  </si>
  <si>
    <t xml:space="preserve">Суп картофельный с макаронными изделиями с говядиной  </t>
  </si>
  <si>
    <t>Гуляш из отварной говядины</t>
  </si>
  <si>
    <t xml:space="preserve">Каша гречневая  рассыпчатая </t>
  </si>
  <si>
    <t xml:space="preserve">Кисель из клюквы </t>
  </si>
  <si>
    <t xml:space="preserve">Суп картофельный с мясными фрикадельками </t>
  </si>
  <si>
    <t xml:space="preserve">Макаронные изделия отварные </t>
  </si>
  <si>
    <t>Каша молочная из овсяных хлопьев "Геркулес" с маслом</t>
  </si>
  <si>
    <t>Винегрет овощной</t>
  </si>
  <si>
    <t>Суп с крупой и  рыбными консервам</t>
  </si>
  <si>
    <t>Печень говяжья по-строгановски</t>
  </si>
  <si>
    <t>Рис припущенный</t>
  </si>
  <si>
    <t>Компот из кураги</t>
  </si>
  <si>
    <t>Плов из говядины</t>
  </si>
  <si>
    <t>Напиток из брусники</t>
  </si>
  <si>
    <t xml:space="preserve"> Суп из овощей с говядиной,сметаной </t>
  </si>
  <si>
    <t xml:space="preserve">Картофельное пюре </t>
  </si>
  <si>
    <t xml:space="preserve">Каша молочная "Дружба" </t>
  </si>
  <si>
    <t>Салат из свеклы  отварной</t>
  </si>
  <si>
    <t xml:space="preserve">Щи из свежей капусты с картофелем с мясом со сметаной </t>
  </si>
  <si>
    <t>Котлета из говядины с соусом томатным</t>
  </si>
  <si>
    <t xml:space="preserve">Какао с молоком </t>
  </si>
  <si>
    <t>Салат из свежих помидоров с растительным маслом</t>
  </si>
  <si>
    <t xml:space="preserve">Рассольник домашний с говядиной со сметаной </t>
  </si>
  <si>
    <t>Напиток из клюквы</t>
  </si>
  <si>
    <t xml:space="preserve">Плов из говядины </t>
  </si>
  <si>
    <t>вариант</t>
  </si>
  <si>
    <t>День: первый 2 ВАРИАНТ</t>
  </si>
  <si>
    <t>горячее питание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</si>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</sst>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4" fillId="0" borderId="0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6" fillId="0" borderId="0" xfId="0" applyFont="1" applyBorder="1"/>
    <xf numFmtId="0" fontId="15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9" fillId="0" borderId="0" xfId="0" applyFont="1" applyBorder="1" applyAlignment="1"/>
    <xf numFmtId="0" fontId="2" fillId="0" borderId="0" xfId="0" applyFont="1" applyBorder="1"/>
    <xf numFmtId="0" fontId="1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Border="1"/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5" xfId="0" applyNumberFormat="1" applyFont="1" applyFill="1" applyBorder="1"/>
    <xf numFmtId="0" fontId="2" fillId="0" borderId="1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0" borderId="0" xfId="0" applyNumberFormat="1" applyFont="1" applyBorder="1"/>
    <xf numFmtId="0" fontId="9" fillId="0" borderId="0" xfId="0" applyFont="1" applyBorder="1"/>
    <xf numFmtId="0" fontId="1" fillId="0" borderId="0" xfId="0" applyFont="1"/>
    <xf numFmtId="0" fontId="19" fillId="0" borderId="0" xfId="0" applyFont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/>
    <xf numFmtId="0" fontId="16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22" fillId="0" borderId="1" xfId="0" applyFont="1" applyBorder="1"/>
    <xf numFmtId="0" fontId="1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12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9" fillId="0" borderId="1" xfId="0" applyFont="1" applyBorder="1"/>
    <xf numFmtId="0" fontId="12" fillId="0" borderId="1" xfId="0" applyFont="1" applyBorder="1" applyAlignment="1">
      <alignment horizontal="right"/>
    </xf>
    <xf numFmtId="0" fontId="12" fillId="3" borderId="1" xfId="0" applyFont="1" applyFill="1" applyBorder="1"/>
    <xf numFmtId="1" fontId="16" fillId="0" borderId="1" xfId="0" applyNumberFormat="1" applyFont="1" applyBorder="1"/>
    <xf numFmtId="1" fontId="22" fillId="0" borderId="1" xfId="0" applyNumberFormat="1" applyFont="1" applyBorder="1"/>
    <xf numFmtId="0" fontId="16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6" fillId="0" borderId="1" xfId="0" applyFont="1" applyBorder="1"/>
    <xf numFmtId="0" fontId="16" fillId="0" borderId="4" xfId="0" applyFont="1" applyBorder="1" applyAlignment="1">
      <alignment horizontal="right" wrapText="1"/>
    </xf>
    <xf numFmtId="0" fontId="25" fillId="0" borderId="0" xfId="0" applyFont="1"/>
    <xf numFmtId="0" fontId="9" fillId="0" borderId="1" xfId="0" applyFont="1" applyBorder="1" applyAlignment="1">
      <alignment horizontal="center"/>
    </xf>
    <xf numFmtId="0" fontId="22" fillId="0" borderId="1" xfId="0" applyFont="1" applyBorder="1" applyAlignment="1">
      <alignment shrinkToFit="1"/>
    </xf>
    <xf numFmtId="1" fontId="22" fillId="0" borderId="1" xfId="0" applyNumberFormat="1" applyFont="1" applyBorder="1" applyAlignment="1">
      <alignment shrinkToFit="1"/>
    </xf>
    <xf numFmtId="1" fontId="12" fillId="0" borderId="1" xfId="0" applyNumberFormat="1" applyFont="1" applyBorder="1" applyAlignment="1">
      <alignment shrinkToFit="1"/>
    </xf>
    <xf numFmtId="0" fontId="12" fillId="0" borderId="1" xfId="0" applyFont="1" applyBorder="1" applyAlignment="1">
      <alignment vertical="center" wrapText="1"/>
    </xf>
    <xf numFmtId="0" fontId="16" fillId="0" borderId="4" xfId="0" applyFont="1" applyBorder="1"/>
    <xf numFmtId="1" fontId="26" fillId="0" borderId="1" xfId="0" applyNumberFormat="1" applyFont="1" applyBorder="1" applyAlignment="1">
      <alignment shrinkToFit="1"/>
    </xf>
    <xf numFmtId="1" fontId="26" fillId="0" borderId="2" xfId="0" applyNumberFormat="1" applyFont="1" applyBorder="1" applyAlignment="1">
      <alignment shrinkToFit="1"/>
    </xf>
    <xf numFmtId="0" fontId="2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right"/>
    </xf>
    <xf numFmtId="12" fontId="16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1" fontId="24" fillId="0" borderId="1" xfId="0" applyNumberFormat="1" applyFont="1" applyBorder="1"/>
    <xf numFmtId="0" fontId="26" fillId="0" borderId="1" xfId="0" applyFont="1" applyBorder="1" applyAlignment="1">
      <alignment wrapText="1"/>
    </xf>
    <xf numFmtId="0" fontId="16" fillId="0" borderId="0" xfId="0" applyFont="1" applyBorder="1" applyAlignment="1">
      <alignment horizontal="right"/>
    </xf>
    <xf numFmtId="0" fontId="26" fillId="0" borderId="0" xfId="0" applyFont="1" applyBorder="1"/>
    <xf numFmtId="0" fontId="23" fillId="0" borderId="0" xfId="0" applyFont="1" applyBorder="1"/>
    <xf numFmtId="164" fontId="28" fillId="3" borderId="0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1" fontId="2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9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7" fillId="0" borderId="0" xfId="0" applyFont="1"/>
    <xf numFmtId="164" fontId="26" fillId="0" borderId="0" xfId="0" applyNumberFormat="1" applyFont="1" applyBorder="1" applyAlignment="1">
      <alignment shrinkToFit="1"/>
    </xf>
    <xf numFmtId="0" fontId="26" fillId="3" borderId="0" xfId="0" applyFont="1" applyFill="1" applyBorder="1" applyAlignment="1">
      <alignment horizontal="right" shrinkToFit="1"/>
    </xf>
    <xf numFmtId="1" fontId="26" fillId="0" borderId="0" xfId="0" applyNumberFormat="1" applyFont="1" applyBorder="1" applyAlignment="1">
      <alignment shrinkToFit="1"/>
    </xf>
    <xf numFmtId="0" fontId="12" fillId="2" borderId="0" xfId="0" applyFont="1" applyFill="1" applyBorder="1"/>
    <xf numFmtId="164" fontId="12" fillId="2" borderId="0" xfId="0" applyNumberFormat="1" applyFont="1" applyFill="1" applyBorder="1"/>
    <xf numFmtId="0" fontId="30" fillId="0" borderId="0" xfId="0" applyFont="1" applyBorder="1"/>
    <xf numFmtId="0" fontId="31" fillId="0" borderId="0" xfId="0" applyFont="1" applyBorder="1"/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0" fillId="0" borderId="6" xfId="0" applyBorder="1"/>
    <xf numFmtId="1" fontId="12" fillId="0" borderId="1" xfId="0" applyNumberFormat="1" applyFont="1" applyBorder="1" applyAlignment="1">
      <alignment vertical="center"/>
    </xf>
    <xf numFmtId="1" fontId="12" fillId="0" borderId="1" xfId="0" applyNumberFormat="1" applyFont="1" applyBorder="1"/>
    <xf numFmtId="1" fontId="12" fillId="2" borderId="1" xfId="0" applyNumberFormat="1" applyFont="1" applyFill="1" applyBorder="1"/>
    <xf numFmtId="1" fontId="2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 wrapText="1"/>
    </xf>
    <xf numFmtId="1" fontId="16" fillId="3" borderId="1" xfId="0" applyNumberFormat="1" applyFont="1" applyFill="1" applyBorder="1" applyAlignment="1">
      <alignment horizontal="center" shrinkToFit="1"/>
    </xf>
    <xf numFmtId="1" fontId="22" fillId="2" borderId="1" xfId="0" applyNumberFormat="1" applyFont="1" applyFill="1" applyBorder="1"/>
    <xf numFmtId="1" fontId="12" fillId="3" borderId="1" xfId="0" applyNumberFormat="1" applyFont="1" applyFill="1" applyBorder="1"/>
    <xf numFmtId="1" fontId="12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center" wrapText="1"/>
    </xf>
    <xf numFmtId="1" fontId="16" fillId="0" borderId="2" xfId="0" applyNumberFormat="1" applyFont="1" applyBorder="1" applyAlignment="1">
      <alignment horizontal="center"/>
    </xf>
    <xf numFmtId="1" fontId="16" fillId="3" borderId="1" xfId="0" applyNumberFormat="1" applyFont="1" applyFill="1" applyBorder="1" applyAlignment="1">
      <alignment horizontal="right"/>
    </xf>
    <xf numFmtId="1" fontId="16" fillId="2" borderId="1" xfId="0" applyNumberFormat="1" applyFont="1" applyFill="1" applyBorder="1"/>
    <xf numFmtId="1" fontId="12" fillId="0" borderId="1" xfId="0" applyNumberFormat="1" applyFont="1" applyBorder="1" applyAlignment="1">
      <alignment horizontal="center" shrinkToFit="1"/>
    </xf>
    <xf numFmtId="1" fontId="22" fillId="0" borderId="1" xfId="0" applyNumberFormat="1" applyFont="1" applyBorder="1" applyAlignment="1">
      <alignment horizontal="center" shrinkToFit="1"/>
    </xf>
    <xf numFmtId="1" fontId="12" fillId="2" borderId="1" xfId="0" applyNumberFormat="1" applyFont="1" applyFill="1" applyBorder="1" applyAlignment="1">
      <alignment shrinkToFit="1"/>
    </xf>
    <xf numFmtId="1" fontId="16" fillId="0" borderId="1" xfId="0" applyNumberFormat="1" applyFont="1" applyBorder="1" applyAlignment="1">
      <alignment shrinkToFit="1"/>
    </xf>
    <xf numFmtId="1" fontId="16" fillId="0" borderId="1" xfId="0" applyNumberFormat="1" applyFont="1" applyBorder="1" applyAlignment="1">
      <alignment horizontal="right" shrinkToFit="1"/>
    </xf>
    <xf numFmtId="1" fontId="16" fillId="0" borderId="1" xfId="0" applyNumberFormat="1" applyFont="1" applyBorder="1" applyAlignment="1">
      <alignment horizontal="center" shrinkToFit="1"/>
    </xf>
    <xf numFmtId="1" fontId="22" fillId="2" borderId="1" xfId="0" applyNumberFormat="1" applyFont="1" applyFill="1" applyBorder="1" applyAlignment="1">
      <alignment shrinkToFit="1"/>
    </xf>
    <xf numFmtId="1" fontId="16" fillId="2" borderId="1" xfId="0" applyNumberFormat="1" applyFont="1" applyFill="1" applyBorder="1" applyAlignment="1">
      <alignment shrinkToFit="1"/>
    </xf>
    <xf numFmtId="1" fontId="26" fillId="3" borderId="1" xfId="0" applyNumberFormat="1" applyFont="1" applyFill="1" applyBorder="1" applyAlignment="1">
      <alignment horizontal="right" shrinkToFit="1"/>
    </xf>
    <xf numFmtId="1" fontId="12" fillId="2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top" wrapText="1"/>
    </xf>
    <xf numFmtId="1" fontId="22" fillId="2" borderId="1" xfId="0" applyNumberFormat="1" applyFont="1" applyFill="1" applyBorder="1" applyAlignment="1">
      <alignment horizontal="left"/>
    </xf>
    <xf numFmtId="1" fontId="22" fillId="3" borderId="1" xfId="0" applyNumberFormat="1" applyFont="1" applyFill="1" applyBorder="1"/>
    <xf numFmtId="1" fontId="12" fillId="0" borderId="2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 wrapText="1"/>
    </xf>
    <xf numFmtId="1" fontId="12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2" xfId="0" applyNumberFormat="1" applyFont="1" applyBorder="1"/>
    <xf numFmtId="1" fontId="24" fillId="0" borderId="1" xfId="0" applyNumberFormat="1" applyFont="1" applyBorder="1" applyAlignment="1">
      <alignment horizontal="center" wrapText="1"/>
    </xf>
    <xf numFmtId="0" fontId="16" fillId="3" borderId="1" xfId="0" applyFont="1" applyFill="1" applyBorder="1"/>
    <xf numFmtId="1" fontId="12" fillId="0" borderId="1" xfId="0" applyNumberFormat="1" applyFont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wrapText="1"/>
    </xf>
    <xf numFmtId="1" fontId="22" fillId="0" borderId="1" xfId="0" applyNumberFormat="1" applyFont="1" applyBorder="1" applyAlignment="1">
      <alignment horizontal="right"/>
    </xf>
    <xf numFmtId="1" fontId="22" fillId="0" borderId="1" xfId="0" applyNumberFormat="1" applyFont="1" applyBorder="1" applyAlignment="1">
      <alignment horizontal="right" vertical="center"/>
    </xf>
    <xf numFmtId="1" fontId="12" fillId="2" borderId="1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center"/>
    </xf>
    <xf numFmtId="164" fontId="22" fillId="3" borderId="1" xfId="0" applyNumberFormat="1" applyFont="1" applyFill="1" applyBorder="1"/>
    <xf numFmtId="164" fontId="12" fillId="3" borderId="1" xfId="0" applyNumberFormat="1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0" fillId="3" borderId="0" xfId="0" applyFill="1"/>
    <xf numFmtId="0" fontId="1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2" fillId="0" borderId="1" xfId="0" applyNumberFormat="1" applyFont="1" applyBorder="1" applyAlignment="1">
      <alignment vertical="center" shrinkToFit="1"/>
    </xf>
    <xf numFmtId="1" fontId="32" fillId="0" borderId="1" xfId="0" applyNumberFormat="1" applyFont="1" applyBorder="1" applyAlignment="1">
      <alignment vertical="center" shrinkToFit="1"/>
    </xf>
    <xf numFmtId="1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wrapText="1"/>
    </xf>
    <xf numFmtId="1" fontId="34" fillId="0" borderId="1" xfId="0" applyNumberFormat="1" applyFont="1" applyBorder="1" applyAlignment="1">
      <alignment vertical="center" shrinkToFit="1"/>
    </xf>
    <xf numFmtId="0" fontId="3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1" fontId="22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1" fontId="12" fillId="3" borderId="1" xfId="0" applyNumberFormat="1" applyFont="1" applyFill="1" applyBorder="1" applyAlignment="1">
      <alignment horizontal="right"/>
    </xf>
    <xf numFmtId="1" fontId="16" fillId="3" borderId="1" xfId="0" applyNumberFormat="1" applyFont="1" applyFill="1" applyBorder="1" applyAlignment="1">
      <alignment horizontal="right" shrinkToFit="1"/>
    </xf>
    <xf numFmtId="0" fontId="16" fillId="0" borderId="2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right" shrinkToFit="1"/>
    </xf>
    <xf numFmtId="0" fontId="12" fillId="0" borderId="1" xfId="0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1" fontId="22" fillId="0" borderId="1" xfId="0" applyNumberFormat="1" applyFont="1" applyFill="1" applyBorder="1"/>
    <xf numFmtId="1" fontId="12" fillId="0" borderId="2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/>
    <xf numFmtId="0" fontId="12" fillId="0" borderId="2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1" fontId="16" fillId="0" borderId="1" xfId="0" applyNumberFormat="1" applyFont="1" applyFill="1" applyBorder="1"/>
    <xf numFmtId="0" fontId="16" fillId="0" borderId="2" xfId="0" applyFont="1" applyFill="1" applyBorder="1" applyAlignment="1">
      <alignment horizontal="right"/>
    </xf>
    <xf numFmtId="0" fontId="5" fillId="0" borderId="0" xfId="0" applyFont="1" applyFill="1"/>
    <xf numFmtId="0" fontId="16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24"/>
  <sheetViews>
    <sheetView view="pageBreakPreview" zoomScaleNormal="100" zoomScaleSheetLayoutView="100" workbookViewId="0">
      <selection activeCell="G4" sqref="G4"/>
    </sheetView>
  </sheetViews>
  <sheetFormatPr defaultRowHeight="15" x14ac:dyDescent="0.25"/>
  <cols>
    <col min="1" max="1" width="9.7109375" customWidth="1"/>
    <col min="2" max="2" width="27.85546875" customWidth="1"/>
    <col min="3" max="3" width="9.42578125" customWidth="1"/>
    <col min="4" max="4" width="6" customWidth="1"/>
    <col min="5" max="5" width="5.5703125" customWidth="1"/>
    <col min="6" max="6" width="5" customWidth="1"/>
    <col min="7" max="7" width="5.7109375" customWidth="1"/>
    <col min="8" max="8" width="5.28515625" customWidth="1"/>
    <col min="9" max="9" width="5.140625" customWidth="1"/>
    <col min="10" max="10" width="5.5703125" customWidth="1"/>
    <col min="11" max="11" width="4.7109375" customWidth="1"/>
    <col min="12" max="12" width="5.28515625" customWidth="1"/>
    <col min="13" max="13" width="4.42578125" customWidth="1"/>
    <col min="14" max="14" width="5.5703125" customWidth="1"/>
    <col min="15" max="15" width="5.7109375" customWidth="1"/>
    <col min="16" max="16" width="8.5703125" customWidth="1"/>
    <col min="17" max="17" width="5" customWidth="1"/>
    <col min="18" max="18" width="4.5703125" customWidth="1"/>
    <col min="19" max="20" width="5.7109375" customWidth="1"/>
    <col min="21" max="21" width="4.85546875" customWidth="1"/>
    <col min="22" max="22" width="5.5703125" customWidth="1"/>
    <col min="23" max="23" width="4.42578125" customWidth="1"/>
    <col min="24" max="24" width="4.5703125" customWidth="1"/>
    <col min="25" max="25" width="5.7109375" customWidth="1"/>
    <col min="26" max="26" width="6.42578125" customWidth="1"/>
    <col min="27" max="27" width="5.140625" customWidth="1"/>
    <col min="28" max="28" width="5.42578125" customWidth="1"/>
    <col min="29" max="29" width="0.140625" customWidth="1"/>
    <col min="30" max="30" width="29.85546875" hidden="1" customWidth="1"/>
  </cols>
  <sheetData>
    <row r="1" spans="1:32" ht="18.75" x14ac:dyDescent="0.3">
      <c r="B1" s="217" t="s">
        <v>77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32" ht="18.75" x14ac:dyDescent="0.3">
      <c r="B2" s="108" t="s">
        <v>78</v>
      </c>
      <c r="C2" s="20">
        <v>2</v>
      </c>
      <c r="D2" s="20" t="s">
        <v>142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32" ht="15.75" x14ac:dyDescent="0.25">
      <c r="B3" s="39" t="s">
        <v>61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2" ht="15.75" x14ac:dyDescent="0.25">
      <c r="B4" s="39" t="s">
        <v>40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2" ht="15.75" x14ac:dyDescent="0.25">
      <c r="B5" s="39" t="s">
        <v>76</v>
      </c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D5" s="2"/>
    </row>
    <row r="6" spans="1:32" ht="23.25" customHeight="1" x14ac:dyDescent="0.25">
      <c r="A6" s="104" t="s">
        <v>35</v>
      </c>
      <c r="B6" s="105" t="s">
        <v>0</v>
      </c>
      <c r="C6" s="106" t="s">
        <v>19</v>
      </c>
      <c r="D6" s="218" t="s">
        <v>13</v>
      </c>
      <c r="E6" s="219"/>
      <c r="F6" s="219"/>
      <c r="G6" s="220"/>
      <c r="H6" s="213" t="s">
        <v>1</v>
      </c>
      <c r="I6" s="213"/>
      <c r="J6" s="213"/>
      <c r="K6" s="213"/>
      <c r="L6" s="213" t="s">
        <v>14</v>
      </c>
      <c r="M6" s="213"/>
      <c r="N6" s="213"/>
      <c r="O6" s="213"/>
      <c r="P6" s="106" t="s">
        <v>20</v>
      </c>
      <c r="Q6" s="218" t="s">
        <v>13</v>
      </c>
      <c r="R6" s="219"/>
      <c r="S6" s="219"/>
      <c r="T6" s="220"/>
      <c r="U6" s="213" t="s">
        <v>1</v>
      </c>
      <c r="V6" s="213"/>
      <c r="W6" s="213"/>
      <c r="X6" s="213"/>
      <c r="Y6" s="213" t="s">
        <v>14</v>
      </c>
      <c r="Z6" s="213"/>
      <c r="AA6" s="213"/>
      <c r="AB6" s="213"/>
      <c r="AC6" s="104" t="s">
        <v>35</v>
      </c>
      <c r="AD6" s="104" t="s">
        <v>58</v>
      </c>
    </row>
    <row r="7" spans="1:32" ht="15.75" x14ac:dyDescent="0.25">
      <c r="A7" s="4"/>
      <c r="B7" s="42" t="s">
        <v>2</v>
      </c>
      <c r="C7" s="26" t="s">
        <v>11</v>
      </c>
      <c r="D7" s="1" t="s">
        <v>3</v>
      </c>
      <c r="E7" s="1" t="s">
        <v>4</v>
      </c>
      <c r="F7" s="1" t="s">
        <v>5</v>
      </c>
      <c r="G7" s="1" t="s">
        <v>10</v>
      </c>
      <c r="H7" s="1" t="s">
        <v>7</v>
      </c>
      <c r="I7" s="1" t="s">
        <v>21</v>
      </c>
      <c r="J7" s="1" t="s">
        <v>6</v>
      </c>
      <c r="K7" s="1" t="s">
        <v>22</v>
      </c>
      <c r="L7" s="1" t="s">
        <v>8</v>
      </c>
      <c r="M7" s="1" t="s">
        <v>12</v>
      </c>
      <c r="N7" s="1" t="s">
        <v>24</v>
      </c>
      <c r="O7" s="1" t="s">
        <v>23</v>
      </c>
      <c r="P7" s="26" t="s">
        <v>11</v>
      </c>
      <c r="Q7" s="1" t="s">
        <v>3</v>
      </c>
      <c r="R7" s="1" t="s">
        <v>4</v>
      </c>
      <c r="S7" s="1" t="s">
        <v>5</v>
      </c>
      <c r="T7" s="1" t="s">
        <v>10</v>
      </c>
      <c r="U7" s="1" t="s">
        <v>7</v>
      </c>
      <c r="V7" s="1" t="s">
        <v>21</v>
      </c>
      <c r="W7" s="1" t="s">
        <v>6</v>
      </c>
      <c r="X7" s="1" t="s">
        <v>22</v>
      </c>
      <c r="Y7" s="1" t="s">
        <v>8</v>
      </c>
      <c r="Z7" s="1" t="s">
        <v>12</v>
      </c>
      <c r="AA7" s="1" t="s">
        <v>24</v>
      </c>
      <c r="AB7" s="1" t="s">
        <v>23</v>
      </c>
      <c r="AC7" s="4"/>
      <c r="AD7" s="4"/>
    </row>
    <row r="8" spans="1:32" ht="31.5" customHeight="1" x14ac:dyDescent="0.25">
      <c r="A8" s="45">
        <v>268</v>
      </c>
      <c r="B8" s="46" t="s">
        <v>89</v>
      </c>
      <c r="C8" s="47" t="s">
        <v>17</v>
      </c>
      <c r="D8" s="63">
        <v>5.54</v>
      </c>
      <c r="E8" s="63">
        <v>8.6199999999999992</v>
      </c>
      <c r="F8" s="63">
        <v>32.4</v>
      </c>
      <c r="G8" s="63">
        <v>229.4</v>
      </c>
      <c r="H8" s="63">
        <v>1.54</v>
      </c>
      <c r="I8" s="63">
        <v>34.6</v>
      </c>
      <c r="J8" s="63">
        <v>0.1</v>
      </c>
      <c r="K8" s="63">
        <v>0.1</v>
      </c>
      <c r="L8" s="63">
        <v>216.2</v>
      </c>
      <c r="M8" s="63">
        <v>0.7</v>
      </c>
      <c r="N8" s="63">
        <v>63.7</v>
      </c>
      <c r="O8" s="63">
        <v>228.5</v>
      </c>
      <c r="P8" s="124" t="s">
        <v>25</v>
      </c>
      <c r="Q8" s="63">
        <f>D8/20*25</f>
        <v>6.9250000000000007</v>
      </c>
      <c r="R8" s="63">
        <f t="shared" ref="R8:AB8" si="0">E8/20*25</f>
        <v>10.774999999999999</v>
      </c>
      <c r="S8" s="63">
        <f t="shared" si="0"/>
        <v>40.5</v>
      </c>
      <c r="T8" s="63">
        <f t="shared" si="0"/>
        <v>286.75</v>
      </c>
      <c r="U8" s="63">
        <f t="shared" si="0"/>
        <v>1.925</v>
      </c>
      <c r="V8" s="63">
        <f t="shared" si="0"/>
        <v>43.25</v>
      </c>
      <c r="W8" s="63">
        <f t="shared" si="0"/>
        <v>0.125</v>
      </c>
      <c r="X8" s="63">
        <f t="shared" si="0"/>
        <v>0.125</v>
      </c>
      <c r="Y8" s="63">
        <f t="shared" si="0"/>
        <v>270.24999999999994</v>
      </c>
      <c r="Z8" s="63">
        <f t="shared" si="0"/>
        <v>0.87499999999999989</v>
      </c>
      <c r="AA8" s="63">
        <f t="shared" si="0"/>
        <v>79.625</v>
      </c>
      <c r="AB8" s="63">
        <f t="shared" si="0"/>
        <v>285.625</v>
      </c>
      <c r="AC8" s="45">
        <v>268</v>
      </c>
      <c r="AD8" s="4" t="s">
        <v>57</v>
      </c>
    </row>
    <row r="9" spans="1:32" ht="24" customHeight="1" x14ac:dyDescent="0.3">
      <c r="A9" s="45">
        <v>296</v>
      </c>
      <c r="B9" s="46" t="s">
        <v>73</v>
      </c>
      <c r="C9" s="47">
        <v>200</v>
      </c>
      <c r="D9" s="63">
        <v>0</v>
      </c>
      <c r="E9" s="63">
        <v>0</v>
      </c>
      <c r="F9" s="63">
        <v>11</v>
      </c>
      <c r="G9" s="63">
        <v>45</v>
      </c>
      <c r="H9" s="63">
        <v>1</v>
      </c>
      <c r="I9" s="63">
        <v>0</v>
      </c>
      <c r="J9" s="63">
        <v>0</v>
      </c>
      <c r="K9" s="63">
        <v>0</v>
      </c>
      <c r="L9" s="63">
        <v>61</v>
      </c>
      <c r="M9" s="63">
        <v>1</v>
      </c>
      <c r="N9" s="63">
        <v>11</v>
      </c>
      <c r="O9" s="63">
        <v>56</v>
      </c>
      <c r="P9" s="124">
        <v>200</v>
      </c>
      <c r="Q9" s="63">
        <f>D9</f>
        <v>0</v>
      </c>
      <c r="R9" s="63">
        <f t="shared" ref="R9:AB9" si="1">E9</f>
        <v>0</v>
      </c>
      <c r="S9" s="63">
        <f t="shared" si="1"/>
        <v>11</v>
      </c>
      <c r="T9" s="63">
        <f t="shared" si="1"/>
        <v>45</v>
      </c>
      <c r="U9" s="63">
        <f t="shared" si="1"/>
        <v>1</v>
      </c>
      <c r="V9" s="63">
        <f t="shared" si="1"/>
        <v>0</v>
      </c>
      <c r="W9" s="63">
        <f t="shared" si="1"/>
        <v>0</v>
      </c>
      <c r="X9" s="63">
        <f t="shared" si="1"/>
        <v>0</v>
      </c>
      <c r="Y9" s="63">
        <f t="shared" si="1"/>
        <v>61</v>
      </c>
      <c r="Z9" s="63">
        <f t="shared" si="1"/>
        <v>1</v>
      </c>
      <c r="AA9" s="63">
        <f t="shared" si="1"/>
        <v>11</v>
      </c>
      <c r="AB9" s="63">
        <f t="shared" si="1"/>
        <v>56</v>
      </c>
      <c r="AC9" s="45">
        <v>296</v>
      </c>
      <c r="AD9" s="4" t="s">
        <v>57</v>
      </c>
      <c r="AF9" s="20"/>
    </row>
    <row r="10" spans="1:32" s="30" customFormat="1" ht="24" customHeight="1" x14ac:dyDescent="0.3">
      <c r="A10" s="45">
        <v>111</v>
      </c>
      <c r="B10" s="46" t="s">
        <v>88</v>
      </c>
      <c r="C10" s="50">
        <v>20</v>
      </c>
      <c r="D10" s="63">
        <v>0.05</v>
      </c>
      <c r="E10" s="63">
        <v>16</v>
      </c>
      <c r="F10" s="63">
        <v>0.08</v>
      </c>
      <c r="G10" s="63">
        <v>150</v>
      </c>
      <c r="H10" s="63">
        <v>0</v>
      </c>
      <c r="I10" s="63">
        <v>68</v>
      </c>
      <c r="J10" s="63">
        <v>0</v>
      </c>
      <c r="K10" s="63">
        <v>0</v>
      </c>
      <c r="L10" s="63">
        <v>2</v>
      </c>
      <c r="M10" s="63">
        <v>0.02</v>
      </c>
      <c r="N10" s="63">
        <v>0</v>
      </c>
      <c r="O10" s="63">
        <v>4</v>
      </c>
      <c r="P10" s="123">
        <v>10</v>
      </c>
      <c r="Q10" s="72">
        <v>0</v>
      </c>
      <c r="R10" s="72">
        <v>16</v>
      </c>
      <c r="S10" s="72">
        <v>0</v>
      </c>
      <c r="T10" s="72">
        <v>150</v>
      </c>
      <c r="U10" s="72">
        <v>0</v>
      </c>
      <c r="V10" s="72">
        <v>68</v>
      </c>
      <c r="W10" s="72">
        <v>0</v>
      </c>
      <c r="X10" s="72">
        <v>0</v>
      </c>
      <c r="Y10" s="72">
        <v>2</v>
      </c>
      <c r="Z10" s="72">
        <v>0</v>
      </c>
      <c r="AA10" s="72">
        <v>0</v>
      </c>
      <c r="AB10" s="72">
        <v>4</v>
      </c>
      <c r="AC10" s="45">
        <v>111</v>
      </c>
      <c r="AD10" s="4" t="s">
        <v>57</v>
      </c>
      <c r="AF10" s="20"/>
    </row>
    <row r="11" spans="1:32" s="30" customFormat="1" ht="24" customHeight="1" x14ac:dyDescent="0.3">
      <c r="A11" s="45">
        <v>108</v>
      </c>
      <c r="B11" s="49" t="s">
        <v>90</v>
      </c>
      <c r="C11" s="47">
        <v>40</v>
      </c>
      <c r="D11" s="121">
        <v>3</v>
      </c>
      <c r="E11" s="121">
        <v>0.3</v>
      </c>
      <c r="F11" s="121">
        <v>20</v>
      </c>
      <c r="G11" s="121">
        <v>94</v>
      </c>
      <c r="H11" s="121">
        <v>0</v>
      </c>
      <c r="I11" s="121">
        <v>0</v>
      </c>
      <c r="J11" s="121">
        <v>4.3999999999999997E-2</v>
      </c>
      <c r="K11" s="121">
        <v>0.44</v>
      </c>
      <c r="L11" s="121">
        <v>8</v>
      </c>
      <c r="M11" s="121">
        <v>0.4</v>
      </c>
      <c r="N11" s="121">
        <v>14</v>
      </c>
      <c r="O11" s="121">
        <v>30</v>
      </c>
      <c r="P11" s="124">
        <v>50</v>
      </c>
      <c r="Q11" s="121">
        <v>3.8</v>
      </c>
      <c r="R11" s="121">
        <v>0.4</v>
      </c>
      <c r="S11" s="121">
        <v>24.6</v>
      </c>
      <c r="T11" s="121">
        <v>117.5</v>
      </c>
      <c r="U11" s="121">
        <v>0</v>
      </c>
      <c r="V11" s="121">
        <v>0</v>
      </c>
      <c r="W11" s="121">
        <v>5.5E-2</v>
      </c>
      <c r="X11" s="121">
        <v>0</v>
      </c>
      <c r="Y11" s="121">
        <v>10</v>
      </c>
      <c r="Z11" s="121">
        <v>0.55000000000000004</v>
      </c>
      <c r="AA11" s="121">
        <v>17</v>
      </c>
      <c r="AB11" s="121">
        <v>38</v>
      </c>
      <c r="AC11" s="45">
        <v>108</v>
      </c>
      <c r="AD11" s="4" t="s">
        <v>57</v>
      </c>
      <c r="AF11" s="20"/>
    </row>
    <row r="12" spans="1:32" ht="21" customHeight="1" x14ac:dyDescent="0.25">
      <c r="A12" s="45"/>
      <c r="B12" s="49" t="s">
        <v>91</v>
      </c>
      <c r="C12" s="47">
        <v>200</v>
      </c>
      <c r="D12" s="63">
        <v>1</v>
      </c>
      <c r="E12" s="63">
        <v>0</v>
      </c>
      <c r="F12" s="63">
        <v>8</v>
      </c>
      <c r="G12" s="63">
        <v>94</v>
      </c>
      <c r="H12" s="63">
        <v>2</v>
      </c>
      <c r="I12" s="63">
        <v>0</v>
      </c>
      <c r="J12" s="63">
        <v>0</v>
      </c>
      <c r="K12" s="63">
        <v>0</v>
      </c>
      <c r="L12" s="63">
        <v>10</v>
      </c>
      <c r="M12" s="63">
        <v>1</v>
      </c>
      <c r="N12" s="63">
        <v>4</v>
      </c>
      <c r="O12" s="63">
        <v>4</v>
      </c>
      <c r="P12" s="124">
        <v>200</v>
      </c>
      <c r="Q12" s="63">
        <v>1</v>
      </c>
      <c r="R12" s="63">
        <v>0</v>
      </c>
      <c r="S12" s="63">
        <v>8</v>
      </c>
      <c r="T12" s="63">
        <v>94</v>
      </c>
      <c r="U12" s="63">
        <v>2</v>
      </c>
      <c r="V12" s="63">
        <v>0</v>
      </c>
      <c r="W12" s="63">
        <v>0</v>
      </c>
      <c r="X12" s="63">
        <v>0</v>
      </c>
      <c r="Y12" s="63">
        <v>10</v>
      </c>
      <c r="Z12" s="63">
        <v>1</v>
      </c>
      <c r="AA12" s="63">
        <v>4</v>
      </c>
      <c r="AB12" s="63">
        <v>4</v>
      </c>
      <c r="AC12" s="45"/>
      <c r="AD12" s="4" t="s">
        <v>57</v>
      </c>
    </row>
    <row r="13" spans="1:32" x14ac:dyDescent="0.25">
      <c r="A13" s="45"/>
      <c r="B13" s="46"/>
      <c r="C13" s="186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87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45"/>
      <c r="AD13" s="4"/>
    </row>
    <row r="14" spans="1:32" x14ac:dyDescent="0.25">
      <c r="A14" s="45"/>
      <c r="B14" s="51" t="s">
        <v>15</v>
      </c>
      <c r="C14" s="47">
        <v>565</v>
      </c>
      <c r="D14" s="122">
        <f t="shared" ref="D14:O14" si="2">SUM(D8:D13)</f>
        <v>9.59</v>
      </c>
      <c r="E14" s="122">
        <f t="shared" si="2"/>
        <v>24.919999999999998</v>
      </c>
      <c r="F14" s="122">
        <f t="shared" si="2"/>
        <v>71.47999999999999</v>
      </c>
      <c r="G14" s="122">
        <f t="shared" si="2"/>
        <v>612.4</v>
      </c>
      <c r="H14" s="122">
        <f t="shared" si="2"/>
        <v>4.54</v>
      </c>
      <c r="I14" s="122">
        <f t="shared" si="2"/>
        <v>102.6</v>
      </c>
      <c r="J14" s="122">
        <f t="shared" si="2"/>
        <v>0.14400000000000002</v>
      </c>
      <c r="K14" s="122">
        <f t="shared" si="2"/>
        <v>0.54</v>
      </c>
      <c r="L14" s="122">
        <f t="shared" si="2"/>
        <v>297.2</v>
      </c>
      <c r="M14" s="122">
        <f t="shared" si="2"/>
        <v>3.12</v>
      </c>
      <c r="N14" s="122">
        <f t="shared" si="2"/>
        <v>92.7</v>
      </c>
      <c r="O14" s="122">
        <f t="shared" si="2"/>
        <v>322.5</v>
      </c>
      <c r="P14" s="125">
        <v>615</v>
      </c>
      <c r="Q14" s="122">
        <f t="shared" ref="Q14:AB14" si="3">SUM(Q8:Q13)</f>
        <v>11.725000000000001</v>
      </c>
      <c r="R14" s="122">
        <f t="shared" si="3"/>
        <v>27.174999999999997</v>
      </c>
      <c r="S14" s="122">
        <f t="shared" si="3"/>
        <v>84.1</v>
      </c>
      <c r="T14" s="122">
        <f t="shared" si="3"/>
        <v>693.25</v>
      </c>
      <c r="U14" s="122">
        <f t="shared" si="3"/>
        <v>4.9249999999999998</v>
      </c>
      <c r="V14" s="122">
        <f t="shared" si="3"/>
        <v>111.25</v>
      </c>
      <c r="W14" s="122">
        <f t="shared" si="3"/>
        <v>0.18</v>
      </c>
      <c r="X14" s="122">
        <f t="shared" si="3"/>
        <v>0.125</v>
      </c>
      <c r="Y14" s="122">
        <f t="shared" si="3"/>
        <v>353.24999999999994</v>
      </c>
      <c r="Z14" s="122">
        <f t="shared" si="3"/>
        <v>3.4249999999999998</v>
      </c>
      <c r="AA14" s="122">
        <f t="shared" si="3"/>
        <v>111.625</v>
      </c>
      <c r="AB14" s="122">
        <f t="shared" si="3"/>
        <v>387.625</v>
      </c>
      <c r="AC14" s="45"/>
      <c r="AD14" s="45"/>
    </row>
    <row r="15" spans="1:32" ht="18.75" customHeight="1" x14ac:dyDescent="0.25">
      <c r="A15" s="45"/>
      <c r="B15" s="78" t="s">
        <v>9</v>
      </c>
      <c r="C15" s="5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26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45"/>
      <c r="AD15" s="45"/>
    </row>
    <row r="16" spans="1:32" x14ac:dyDescent="0.25">
      <c r="A16" s="82">
        <v>106</v>
      </c>
      <c r="B16" s="160" t="s">
        <v>92</v>
      </c>
      <c r="C16" s="91">
        <v>80</v>
      </c>
      <c r="D16" s="98">
        <v>0.8</v>
      </c>
      <c r="E16" s="98">
        <v>1</v>
      </c>
      <c r="F16" s="98">
        <v>2.72</v>
      </c>
      <c r="G16" s="98">
        <v>18.7</v>
      </c>
      <c r="H16" s="98">
        <v>34.1</v>
      </c>
      <c r="I16" s="98">
        <f>V16*6/10</f>
        <v>0</v>
      </c>
      <c r="J16" s="98">
        <v>0.04</v>
      </c>
      <c r="K16" s="98">
        <v>4.08</v>
      </c>
      <c r="L16" s="98">
        <v>18</v>
      </c>
      <c r="M16" s="98">
        <v>0.64</v>
      </c>
      <c r="N16" s="98">
        <v>12</v>
      </c>
      <c r="O16" s="98">
        <v>17.600000000000001</v>
      </c>
      <c r="P16" s="153">
        <v>100</v>
      </c>
      <c r="Q16" s="98">
        <v>1</v>
      </c>
      <c r="R16" s="98">
        <v>0</v>
      </c>
      <c r="S16" s="98">
        <v>4.2</v>
      </c>
      <c r="T16" s="120">
        <v>24</v>
      </c>
      <c r="U16" s="120">
        <v>3</v>
      </c>
      <c r="V16" s="120">
        <v>0</v>
      </c>
      <c r="W16" s="120">
        <v>0.05</v>
      </c>
      <c r="X16" s="120">
        <v>5.0999999999999996</v>
      </c>
      <c r="Y16" s="120">
        <v>22.5</v>
      </c>
      <c r="Z16" s="120">
        <v>0.8</v>
      </c>
      <c r="AA16" s="120">
        <v>15</v>
      </c>
      <c r="AB16" s="120">
        <v>22</v>
      </c>
      <c r="AC16" s="82">
        <v>106</v>
      </c>
      <c r="AD16" s="4" t="s">
        <v>57</v>
      </c>
    </row>
    <row r="17" spans="1:30" ht="42" customHeight="1" x14ac:dyDescent="0.25">
      <c r="A17" s="54">
        <v>134</v>
      </c>
      <c r="B17" s="55" t="s">
        <v>93</v>
      </c>
      <c r="C17" s="56" t="s">
        <v>30</v>
      </c>
      <c r="D17" s="63">
        <v>5.3</v>
      </c>
      <c r="E17" s="63">
        <v>8.1199999999999992</v>
      </c>
      <c r="F17" s="63">
        <v>13.36</v>
      </c>
      <c r="G17" s="63">
        <v>148.56</v>
      </c>
      <c r="H17" s="63">
        <v>6.18</v>
      </c>
      <c r="I17" s="63">
        <v>15</v>
      </c>
      <c r="J17" s="63">
        <v>7.1999999999999995E-2</v>
      </c>
      <c r="K17" s="63">
        <v>1.9</v>
      </c>
      <c r="L17" s="63">
        <v>12</v>
      </c>
      <c r="M17" s="63">
        <v>1.9</v>
      </c>
      <c r="N17" s="63">
        <v>28.2</v>
      </c>
      <c r="O17" s="63">
        <v>109</v>
      </c>
      <c r="P17" s="127" t="s">
        <v>28</v>
      </c>
      <c r="Q17" s="63">
        <v>5.71</v>
      </c>
      <c r="R17" s="63">
        <v>9.17</v>
      </c>
      <c r="S17" s="63">
        <v>16.61</v>
      </c>
      <c r="T17" s="63">
        <v>172.81</v>
      </c>
      <c r="U17" s="63">
        <v>7.71</v>
      </c>
      <c r="V17" s="63">
        <v>19.3</v>
      </c>
      <c r="W17" s="63">
        <v>0.09</v>
      </c>
      <c r="X17" s="63">
        <v>2.42</v>
      </c>
      <c r="Y17" s="63">
        <v>24.46</v>
      </c>
      <c r="Z17" s="63">
        <v>1.9</v>
      </c>
      <c r="AA17" s="63">
        <v>35.200000000000003</v>
      </c>
      <c r="AB17" s="63">
        <v>136</v>
      </c>
      <c r="AC17" s="54">
        <v>134</v>
      </c>
      <c r="AD17" s="4" t="s">
        <v>57</v>
      </c>
    </row>
    <row r="18" spans="1:30" ht="28.5" customHeight="1" x14ac:dyDescent="0.25">
      <c r="A18" s="54">
        <v>395</v>
      </c>
      <c r="B18" s="46" t="s">
        <v>55</v>
      </c>
      <c r="C18" s="53" t="s">
        <v>47</v>
      </c>
      <c r="D18" s="63">
        <v>8.9</v>
      </c>
      <c r="E18" s="63">
        <v>18.5</v>
      </c>
      <c r="F18" s="63">
        <v>3.96</v>
      </c>
      <c r="G18" s="63">
        <v>221.7</v>
      </c>
      <c r="H18" s="63">
        <v>0.9</v>
      </c>
      <c r="I18" s="63">
        <v>0.9</v>
      </c>
      <c r="J18" s="63">
        <v>0.9</v>
      </c>
      <c r="K18" s="63">
        <v>0.45</v>
      </c>
      <c r="L18" s="63">
        <v>25.1</v>
      </c>
      <c r="M18" s="63">
        <v>1.2</v>
      </c>
      <c r="N18" s="63">
        <v>13.7</v>
      </c>
      <c r="O18" s="63">
        <v>114.3</v>
      </c>
      <c r="P18" s="126" t="s">
        <v>47</v>
      </c>
      <c r="Q18" s="63">
        <v>8.9</v>
      </c>
      <c r="R18" s="63">
        <v>18.5</v>
      </c>
      <c r="S18" s="63">
        <v>3.96</v>
      </c>
      <c r="T18" s="63">
        <v>221.7</v>
      </c>
      <c r="U18" s="63">
        <v>0.9</v>
      </c>
      <c r="V18" s="63">
        <v>0.9</v>
      </c>
      <c r="W18" s="63">
        <v>0.9</v>
      </c>
      <c r="X18" s="63">
        <v>0.45</v>
      </c>
      <c r="Y18" s="63">
        <v>25.1</v>
      </c>
      <c r="Z18" s="63">
        <v>1.2</v>
      </c>
      <c r="AA18" s="63">
        <v>13.7</v>
      </c>
      <c r="AB18" s="63">
        <v>114.3</v>
      </c>
      <c r="AC18" s="54">
        <v>395</v>
      </c>
      <c r="AD18" s="4" t="s">
        <v>57</v>
      </c>
    </row>
    <row r="19" spans="1:30" ht="20.25" customHeight="1" x14ac:dyDescent="0.25">
      <c r="A19" s="45">
        <v>291</v>
      </c>
      <c r="B19" s="45" t="s">
        <v>94</v>
      </c>
      <c r="C19" s="57">
        <v>150</v>
      </c>
      <c r="D19" s="63">
        <f>Q19/15*10</f>
        <v>3.7933333333333334</v>
      </c>
      <c r="E19" s="63">
        <f t="shared" ref="E19:O19" si="4">R19/15*10</f>
        <v>4.16</v>
      </c>
      <c r="F19" s="63">
        <f t="shared" si="4"/>
        <v>19.393333333333334</v>
      </c>
      <c r="G19" s="63">
        <f t="shared" si="4"/>
        <v>130.26</v>
      </c>
      <c r="H19" s="63">
        <f t="shared" si="4"/>
        <v>0.01</v>
      </c>
      <c r="I19" s="63">
        <f t="shared" si="4"/>
        <v>0</v>
      </c>
      <c r="J19" s="63">
        <f t="shared" si="4"/>
        <v>3.7999999999999999E-2</v>
      </c>
      <c r="K19" s="63">
        <f t="shared" si="4"/>
        <v>0.60000000000000009</v>
      </c>
      <c r="L19" s="63">
        <f t="shared" si="4"/>
        <v>3.8</v>
      </c>
      <c r="M19" s="63">
        <f t="shared" si="4"/>
        <v>0.52</v>
      </c>
      <c r="N19" s="63">
        <f t="shared" si="4"/>
        <v>11.533333333333333</v>
      </c>
      <c r="O19" s="63">
        <f t="shared" si="4"/>
        <v>31.400000000000002</v>
      </c>
      <c r="P19" s="128">
        <v>200</v>
      </c>
      <c r="Q19" s="63">
        <v>5.69</v>
      </c>
      <c r="R19" s="63">
        <v>6.24</v>
      </c>
      <c r="S19" s="63">
        <v>29.09</v>
      </c>
      <c r="T19" s="63">
        <v>195.39</v>
      </c>
      <c r="U19" s="63">
        <v>1.4999999999999999E-2</v>
      </c>
      <c r="V19" s="63">
        <v>0</v>
      </c>
      <c r="W19" s="63">
        <v>5.7000000000000002E-2</v>
      </c>
      <c r="X19" s="63">
        <v>0.9</v>
      </c>
      <c r="Y19" s="63">
        <v>5.7</v>
      </c>
      <c r="Z19" s="63">
        <v>0.78</v>
      </c>
      <c r="AA19" s="63">
        <v>17.3</v>
      </c>
      <c r="AB19" s="63">
        <v>47.1</v>
      </c>
      <c r="AC19" s="45">
        <v>291</v>
      </c>
      <c r="AD19" s="4" t="s">
        <v>57</v>
      </c>
    </row>
    <row r="20" spans="1:30" ht="18" customHeight="1" x14ac:dyDescent="0.25">
      <c r="A20" s="45">
        <v>537</v>
      </c>
      <c r="B20" s="45" t="s">
        <v>95</v>
      </c>
      <c r="C20" s="53">
        <v>200</v>
      </c>
      <c r="D20" s="85">
        <v>1</v>
      </c>
      <c r="E20" s="85">
        <v>0.2</v>
      </c>
      <c r="F20" s="85">
        <v>20.2</v>
      </c>
      <c r="G20" s="85">
        <v>92</v>
      </c>
      <c r="H20" s="85">
        <v>4</v>
      </c>
      <c r="I20" s="85">
        <v>0</v>
      </c>
      <c r="J20" s="85">
        <v>0.02</v>
      </c>
      <c r="K20" s="85">
        <v>0</v>
      </c>
      <c r="L20" s="85">
        <v>14</v>
      </c>
      <c r="M20" s="85">
        <v>2.8</v>
      </c>
      <c r="N20" s="85">
        <v>8</v>
      </c>
      <c r="O20" s="85">
        <v>0</v>
      </c>
      <c r="P20" s="126">
        <v>200</v>
      </c>
      <c r="Q20" s="85">
        <v>1</v>
      </c>
      <c r="R20" s="85">
        <v>0.2</v>
      </c>
      <c r="S20" s="85">
        <v>20.2</v>
      </c>
      <c r="T20" s="85">
        <v>92</v>
      </c>
      <c r="U20" s="85">
        <v>4</v>
      </c>
      <c r="V20" s="85">
        <v>0</v>
      </c>
      <c r="W20" s="85">
        <v>0.02</v>
      </c>
      <c r="X20" s="85">
        <v>0</v>
      </c>
      <c r="Y20" s="85">
        <v>14</v>
      </c>
      <c r="Z20" s="85">
        <v>2.8</v>
      </c>
      <c r="AA20" s="85">
        <v>8</v>
      </c>
      <c r="AB20" s="85">
        <v>0</v>
      </c>
      <c r="AC20" s="45">
        <v>537</v>
      </c>
      <c r="AD20" s="4" t="s">
        <v>57</v>
      </c>
    </row>
    <row r="21" spans="1:30" ht="21" customHeight="1" x14ac:dyDescent="0.25">
      <c r="A21" s="45">
        <v>108</v>
      </c>
      <c r="B21" s="49" t="s">
        <v>90</v>
      </c>
      <c r="C21" s="47">
        <v>40</v>
      </c>
      <c r="D21" s="121">
        <v>3</v>
      </c>
      <c r="E21" s="121">
        <v>0.3</v>
      </c>
      <c r="F21" s="121">
        <v>20</v>
      </c>
      <c r="G21" s="121">
        <v>94</v>
      </c>
      <c r="H21" s="121">
        <v>0</v>
      </c>
      <c r="I21" s="121">
        <v>0</v>
      </c>
      <c r="J21" s="121">
        <v>4.3999999999999997E-2</v>
      </c>
      <c r="K21" s="121">
        <v>0.44</v>
      </c>
      <c r="L21" s="121">
        <v>8</v>
      </c>
      <c r="M21" s="121">
        <v>0.4</v>
      </c>
      <c r="N21" s="121">
        <v>14</v>
      </c>
      <c r="O21" s="121">
        <v>30</v>
      </c>
      <c r="P21" s="124">
        <v>50</v>
      </c>
      <c r="Q21" s="121">
        <v>3.8</v>
      </c>
      <c r="R21" s="121">
        <v>0.4</v>
      </c>
      <c r="S21" s="121">
        <v>24.6</v>
      </c>
      <c r="T21" s="121">
        <v>117.5</v>
      </c>
      <c r="U21" s="121">
        <v>0</v>
      </c>
      <c r="V21" s="121">
        <v>0</v>
      </c>
      <c r="W21" s="121">
        <v>5.5E-2</v>
      </c>
      <c r="X21" s="121">
        <v>0</v>
      </c>
      <c r="Y21" s="121">
        <v>10</v>
      </c>
      <c r="Z21" s="121">
        <v>0.55000000000000004</v>
      </c>
      <c r="AA21" s="121">
        <v>17</v>
      </c>
      <c r="AB21" s="121">
        <v>38</v>
      </c>
      <c r="AC21" s="45">
        <v>108</v>
      </c>
      <c r="AD21" s="4" t="s">
        <v>57</v>
      </c>
    </row>
    <row r="22" spans="1:30" ht="21.75" customHeight="1" x14ac:dyDescent="0.25">
      <c r="A22" s="45">
        <v>116</v>
      </c>
      <c r="B22" s="45" t="s">
        <v>96</v>
      </c>
      <c r="C22" s="53">
        <v>40</v>
      </c>
      <c r="D22" s="62">
        <v>2.6</v>
      </c>
      <c r="E22" s="62">
        <v>0.5</v>
      </c>
      <c r="F22" s="62">
        <v>14</v>
      </c>
      <c r="G22" s="62">
        <v>72.400000000000006</v>
      </c>
      <c r="H22" s="62">
        <v>0</v>
      </c>
      <c r="I22" s="62">
        <v>0</v>
      </c>
      <c r="J22" s="62">
        <v>0.1</v>
      </c>
      <c r="K22" s="62">
        <v>0</v>
      </c>
      <c r="L22" s="62">
        <v>14</v>
      </c>
      <c r="M22" s="62">
        <v>1.6</v>
      </c>
      <c r="N22" s="62">
        <v>13.6</v>
      </c>
      <c r="O22" s="62">
        <v>30.4</v>
      </c>
      <c r="P22" s="126">
        <v>50</v>
      </c>
      <c r="Q22" s="63">
        <v>3.3</v>
      </c>
      <c r="R22" s="63">
        <v>0.6</v>
      </c>
      <c r="S22" s="63">
        <v>17</v>
      </c>
      <c r="T22" s="63">
        <v>90.5</v>
      </c>
      <c r="U22" s="63">
        <v>0</v>
      </c>
      <c r="V22" s="63">
        <v>0</v>
      </c>
      <c r="W22" s="63">
        <v>0.09</v>
      </c>
      <c r="X22" s="63">
        <v>0</v>
      </c>
      <c r="Y22" s="63">
        <v>17.5</v>
      </c>
      <c r="Z22" s="63">
        <v>1.95</v>
      </c>
      <c r="AA22" s="63">
        <v>17</v>
      </c>
      <c r="AB22" s="63">
        <v>38</v>
      </c>
      <c r="AC22" s="45">
        <v>116</v>
      </c>
      <c r="AD22" s="4" t="s">
        <v>57</v>
      </c>
    </row>
    <row r="23" spans="1:30" ht="20.25" customHeight="1" x14ac:dyDescent="0.25">
      <c r="A23" s="45">
        <v>118</v>
      </c>
      <c r="B23" s="49"/>
      <c r="C23" s="47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124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45">
        <v>118</v>
      </c>
      <c r="AD23" s="4" t="s">
        <v>57</v>
      </c>
    </row>
    <row r="24" spans="1:30" ht="20.25" customHeight="1" x14ac:dyDescent="0.25">
      <c r="A24" s="45"/>
      <c r="B24" s="51" t="s">
        <v>15</v>
      </c>
      <c r="C24" s="188">
        <v>862.5</v>
      </c>
      <c r="D24" s="129">
        <f>SUM(D16:D23)</f>
        <v>25.393333333333334</v>
      </c>
      <c r="E24" s="129">
        <f t="shared" ref="E24:AB24" si="5">SUM(E16:E23)</f>
        <v>32.779999999999994</v>
      </c>
      <c r="F24" s="129">
        <f t="shared" si="5"/>
        <v>93.63333333333334</v>
      </c>
      <c r="G24" s="129">
        <f t="shared" si="5"/>
        <v>777.62</v>
      </c>
      <c r="H24" s="129">
        <f t="shared" si="5"/>
        <v>45.19</v>
      </c>
      <c r="I24" s="129">
        <f t="shared" si="5"/>
        <v>15.9</v>
      </c>
      <c r="J24" s="129">
        <f t="shared" si="5"/>
        <v>1.2140000000000002</v>
      </c>
      <c r="K24" s="129">
        <f t="shared" si="5"/>
        <v>7.4700000000000015</v>
      </c>
      <c r="L24" s="129">
        <f t="shared" si="5"/>
        <v>94.9</v>
      </c>
      <c r="M24" s="129">
        <f t="shared" si="5"/>
        <v>9.06</v>
      </c>
      <c r="N24" s="129">
        <f t="shared" si="5"/>
        <v>101.03333333333333</v>
      </c>
      <c r="O24" s="129">
        <f t="shared" si="5"/>
        <v>332.69999999999993</v>
      </c>
      <c r="P24" s="150">
        <v>1002.5</v>
      </c>
      <c r="Q24" s="129">
        <f t="shared" si="5"/>
        <v>29.400000000000002</v>
      </c>
      <c r="R24" s="129">
        <f t="shared" si="5"/>
        <v>35.110000000000007</v>
      </c>
      <c r="S24" s="129">
        <f t="shared" si="5"/>
        <v>115.66</v>
      </c>
      <c r="T24" s="129">
        <f t="shared" si="5"/>
        <v>913.9</v>
      </c>
      <c r="U24" s="129">
        <f t="shared" si="5"/>
        <v>15.625000000000002</v>
      </c>
      <c r="V24" s="129">
        <f t="shared" si="5"/>
        <v>20.2</v>
      </c>
      <c r="W24" s="129">
        <f t="shared" si="5"/>
        <v>1.262</v>
      </c>
      <c r="X24" s="129">
        <f t="shared" si="5"/>
        <v>8.8699999999999992</v>
      </c>
      <c r="Y24" s="129">
        <f t="shared" si="5"/>
        <v>119.26</v>
      </c>
      <c r="Z24" s="129">
        <f t="shared" si="5"/>
        <v>9.98</v>
      </c>
      <c r="AA24" s="129">
        <f t="shared" si="5"/>
        <v>123.2</v>
      </c>
      <c r="AB24" s="129">
        <f t="shared" si="5"/>
        <v>395.40000000000003</v>
      </c>
      <c r="AC24" s="45"/>
      <c r="AD24" s="45"/>
    </row>
    <row r="25" spans="1:30" x14ac:dyDescent="0.25">
      <c r="A25" s="45"/>
      <c r="B25" s="59" t="s">
        <v>16</v>
      </c>
      <c r="C25" s="58"/>
      <c r="D25" s="62">
        <f t="shared" ref="D25:O25" si="6">D24+D14</f>
        <v>34.983333333333334</v>
      </c>
      <c r="E25" s="62">
        <f t="shared" si="6"/>
        <v>57.699999999999989</v>
      </c>
      <c r="F25" s="62">
        <f t="shared" si="6"/>
        <v>165.11333333333334</v>
      </c>
      <c r="G25" s="62">
        <f t="shared" si="6"/>
        <v>1390.02</v>
      </c>
      <c r="H25" s="62">
        <f t="shared" si="6"/>
        <v>49.73</v>
      </c>
      <c r="I25" s="62">
        <f t="shared" si="6"/>
        <v>118.5</v>
      </c>
      <c r="J25" s="62">
        <f t="shared" si="6"/>
        <v>1.3580000000000001</v>
      </c>
      <c r="K25" s="62">
        <f t="shared" si="6"/>
        <v>8.0100000000000016</v>
      </c>
      <c r="L25" s="62">
        <f t="shared" si="6"/>
        <v>392.1</v>
      </c>
      <c r="M25" s="62">
        <f t="shared" si="6"/>
        <v>12.18</v>
      </c>
      <c r="N25" s="62">
        <f t="shared" si="6"/>
        <v>193.73333333333335</v>
      </c>
      <c r="O25" s="62">
        <f t="shared" si="6"/>
        <v>655.19999999999993</v>
      </c>
      <c r="P25" s="62"/>
      <c r="Q25" s="62">
        <f t="shared" ref="Q25:AB25" si="7">Q24+Q14</f>
        <v>41.125</v>
      </c>
      <c r="R25" s="62">
        <f t="shared" si="7"/>
        <v>62.285000000000004</v>
      </c>
      <c r="S25" s="62">
        <f t="shared" si="7"/>
        <v>199.76</v>
      </c>
      <c r="T25" s="62">
        <f t="shared" si="7"/>
        <v>1607.15</v>
      </c>
      <c r="U25" s="62">
        <f t="shared" si="7"/>
        <v>20.55</v>
      </c>
      <c r="V25" s="62">
        <f t="shared" si="7"/>
        <v>131.44999999999999</v>
      </c>
      <c r="W25" s="62">
        <f t="shared" si="7"/>
        <v>1.4419999999999999</v>
      </c>
      <c r="X25" s="62">
        <f t="shared" si="7"/>
        <v>8.9949999999999992</v>
      </c>
      <c r="Y25" s="62">
        <f t="shared" si="7"/>
        <v>472.50999999999993</v>
      </c>
      <c r="Z25" s="62">
        <f t="shared" si="7"/>
        <v>13.405000000000001</v>
      </c>
      <c r="AA25" s="62">
        <f t="shared" si="7"/>
        <v>234.82499999999999</v>
      </c>
      <c r="AB25" s="62">
        <f t="shared" si="7"/>
        <v>783.02500000000009</v>
      </c>
      <c r="AC25" s="45"/>
      <c r="AD25" s="45"/>
    </row>
    <row r="26" spans="1:30" x14ac:dyDescent="0.25">
      <c r="A26" s="3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0"/>
      <c r="AD26" s="30"/>
    </row>
    <row r="27" spans="1:30" x14ac:dyDescent="0.25">
      <c r="A27" s="3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/>
      <c r="AD27" s="30"/>
    </row>
    <row r="28" spans="1:30" ht="15.75" x14ac:dyDescent="0.25">
      <c r="A28" s="5"/>
      <c r="B28" s="43" t="s">
        <v>62</v>
      </c>
      <c r="C28" s="5"/>
      <c r="D28" s="9"/>
      <c r="E28" s="9"/>
      <c r="F28" s="9"/>
      <c r="G28" s="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.75" x14ac:dyDescent="0.25">
      <c r="A29" s="5"/>
      <c r="B29" s="43" t="s">
        <v>40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5"/>
      <c r="AD29" s="5"/>
    </row>
    <row r="30" spans="1:30" ht="15.75" x14ac:dyDescent="0.25">
      <c r="A30" s="5"/>
      <c r="B30" s="43" t="s">
        <v>76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5"/>
      <c r="AD30" s="5"/>
    </row>
    <row r="31" spans="1:30" ht="13.5" customHeight="1" x14ac:dyDescent="0.25">
      <c r="A31" s="104" t="s">
        <v>35</v>
      </c>
      <c r="B31" s="105" t="s">
        <v>0</v>
      </c>
      <c r="C31" s="107" t="s">
        <v>19</v>
      </c>
      <c r="D31" s="218" t="s">
        <v>13</v>
      </c>
      <c r="E31" s="219"/>
      <c r="F31" s="219"/>
      <c r="G31" s="220"/>
      <c r="H31" s="213" t="s">
        <v>1</v>
      </c>
      <c r="I31" s="213"/>
      <c r="J31" s="213"/>
      <c r="K31" s="213"/>
      <c r="L31" s="213" t="s">
        <v>14</v>
      </c>
      <c r="M31" s="213"/>
      <c r="N31" s="213"/>
      <c r="O31" s="213"/>
      <c r="P31" s="106" t="s">
        <v>20</v>
      </c>
      <c r="Q31" s="218" t="s">
        <v>13</v>
      </c>
      <c r="R31" s="219"/>
      <c r="S31" s="219"/>
      <c r="T31" s="220"/>
      <c r="U31" s="213" t="s">
        <v>1</v>
      </c>
      <c r="V31" s="213"/>
      <c r="W31" s="213"/>
      <c r="X31" s="213"/>
      <c r="Y31" s="213" t="s">
        <v>14</v>
      </c>
      <c r="Z31" s="213"/>
      <c r="AA31" s="213"/>
      <c r="AB31" s="213"/>
      <c r="AC31" s="104" t="s">
        <v>35</v>
      </c>
      <c r="AD31" s="104" t="s">
        <v>58</v>
      </c>
    </row>
    <row r="32" spans="1:30" ht="29.25" customHeight="1" x14ac:dyDescent="0.25">
      <c r="A32" s="4"/>
      <c r="B32" s="42" t="s">
        <v>2</v>
      </c>
      <c r="C32" s="31" t="s">
        <v>11</v>
      </c>
      <c r="D32" s="1" t="s">
        <v>3</v>
      </c>
      <c r="E32" s="1" t="s">
        <v>4</v>
      </c>
      <c r="F32" s="1" t="s">
        <v>5</v>
      </c>
      <c r="G32" s="1" t="s">
        <v>10</v>
      </c>
      <c r="H32" s="1" t="s">
        <v>7</v>
      </c>
      <c r="I32" s="1" t="s">
        <v>21</v>
      </c>
      <c r="J32" s="1" t="s">
        <v>6</v>
      </c>
      <c r="K32" s="1" t="s">
        <v>22</v>
      </c>
      <c r="L32" s="1" t="s">
        <v>8</v>
      </c>
      <c r="M32" s="1" t="s">
        <v>12</v>
      </c>
      <c r="N32" s="1" t="s">
        <v>24</v>
      </c>
      <c r="O32" s="1" t="s">
        <v>23</v>
      </c>
      <c r="P32" s="28" t="s">
        <v>11</v>
      </c>
      <c r="Q32" s="1" t="s">
        <v>3</v>
      </c>
      <c r="R32" s="1" t="s">
        <v>4</v>
      </c>
      <c r="S32" s="1" t="s">
        <v>5</v>
      </c>
      <c r="T32" s="1" t="s">
        <v>10</v>
      </c>
      <c r="U32" s="1" t="s">
        <v>7</v>
      </c>
      <c r="V32" s="1" t="s">
        <v>21</v>
      </c>
      <c r="W32" s="1" t="s">
        <v>6</v>
      </c>
      <c r="X32" s="1" t="s">
        <v>22</v>
      </c>
      <c r="Y32" s="1" t="s">
        <v>8</v>
      </c>
      <c r="Z32" s="1" t="s">
        <v>12</v>
      </c>
      <c r="AA32" s="1" t="s">
        <v>24</v>
      </c>
      <c r="AB32" s="1" t="s">
        <v>23</v>
      </c>
      <c r="AC32" s="4"/>
      <c r="AD32" s="4"/>
    </row>
    <row r="33" spans="1:30" s="30" customFormat="1" ht="31.5" customHeight="1" x14ac:dyDescent="0.25">
      <c r="A33" s="45">
        <v>264</v>
      </c>
      <c r="B33" s="46" t="s">
        <v>97</v>
      </c>
      <c r="C33" s="47" t="s">
        <v>17</v>
      </c>
      <c r="D33" s="63">
        <v>7.44</v>
      </c>
      <c r="E33" s="63">
        <v>7.48</v>
      </c>
      <c r="F33" s="63">
        <v>36.5</v>
      </c>
      <c r="G33" s="63">
        <v>243</v>
      </c>
      <c r="H33" s="63">
        <v>1.34</v>
      </c>
      <c r="I33" s="63">
        <v>0.01</v>
      </c>
      <c r="J33" s="63">
        <v>0.16</v>
      </c>
      <c r="K33" s="63">
        <v>0.17</v>
      </c>
      <c r="L33" s="63">
        <v>136</v>
      </c>
      <c r="M33" s="63">
        <v>1.9</v>
      </c>
      <c r="N33" s="63">
        <v>28.61</v>
      </c>
      <c r="O33" s="63">
        <v>153.15</v>
      </c>
      <c r="P33" s="124" t="s">
        <v>25</v>
      </c>
      <c r="Q33" s="63">
        <v>9.25</v>
      </c>
      <c r="R33" s="63">
        <v>9.35</v>
      </c>
      <c r="S33" s="63">
        <v>45.6</v>
      </c>
      <c r="T33" s="63">
        <v>303.75</v>
      </c>
      <c r="U33" s="121">
        <f t="shared" ref="U33" si="8">H33/4*5</f>
        <v>1.675</v>
      </c>
      <c r="V33" s="121">
        <f t="shared" ref="V33" si="9">I33/4*5</f>
        <v>1.2500000000000001E-2</v>
      </c>
      <c r="W33" s="121">
        <v>0.18</v>
      </c>
      <c r="X33" s="121">
        <f t="shared" ref="X33" si="10">K33/4*5</f>
        <v>0.21250000000000002</v>
      </c>
      <c r="Y33" s="121">
        <v>170.25</v>
      </c>
      <c r="Z33" s="121">
        <v>2.4</v>
      </c>
      <c r="AA33" s="121">
        <f t="shared" ref="AA33" si="11">N33/4*5</f>
        <v>35.762500000000003</v>
      </c>
      <c r="AB33" s="121">
        <f t="shared" ref="AB33" si="12">O33/4*5</f>
        <v>191.4375</v>
      </c>
      <c r="AC33" s="45">
        <v>264</v>
      </c>
      <c r="AD33" s="4" t="s">
        <v>57</v>
      </c>
    </row>
    <row r="34" spans="1:30" ht="18.75" customHeight="1" x14ac:dyDescent="0.25">
      <c r="A34" s="45">
        <v>100</v>
      </c>
      <c r="B34" s="93" t="s">
        <v>98</v>
      </c>
      <c r="C34" s="99">
        <v>20</v>
      </c>
      <c r="D34" s="98">
        <v>5</v>
      </c>
      <c r="E34" s="98">
        <v>5</v>
      </c>
      <c r="F34" s="98">
        <v>0</v>
      </c>
      <c r="G34" s="98">
        <v>51</v>
      </c>
      <c r="H34" s="98">
        <v>7.0000000000000007E-2</v>
      </c>
      <c r="I34" s="98">
        <v>0.04</v>
      </c>
      <c r="J34" s="120">
        <v>3.0000000000000001E-3</v>
      </c>
      <c r="K34" s="98">
        <v>0.05</v>
      </c>
      <c r="L34" s="98">
        <v>135</v>
      </c>
      <c r="M34" s="98">
        <v>0.09</v>
      </c>
      <c r="N34" s="98">
        <v>8</v>
      </c>
      <c r="O34" s="98">
        <v>89</v>
      </c>
      <c r="P34" s="99">
        <v>10</v>
      </c>
      <c r="Q34" s="98">
        <v>2.56</v>
      </c>
      <c r="R34" s="98">
        <v>2.61</v>
      </c>
      <c r="S34" s="98">
        <v>0</v>
      </c>
      <c r="T34" s="98">
        <v>34.299999999999997</v>
      </c>
      <c r="U34" s="98">
        <v>7.0000000000000007E-2</v>
      </c>
      <c r="V34" s="98">
        <v>0.04</v>
      </c>
      <c r="W34" s="120">
        <v>3.0000000000000001E-3</v>
      </c>
      <c r="X34" s="98">
        <v>0.05</v>
      </c>
      <c r="Y34" s="98">
        <v>90</v>
      </c>
      <c r="Z34" s="98">
        <v>0.09</v>
      </c>
      <c r="AA34" s="98">
        <v>5</v>
      </c>
      <c r="AB34" s="98">
        <v>59</v>
      </c>
      <c r="AC34" s="45">
        <v>100</v>
      </c>
      <c r="AD34" s="4" t="s">
        <v>57</v>
      </c>
    </row>
    <row r="35" spans="1:30" ht="21.75" customHeight="1" x14ac:dyDescent="0.25">
      <c r="A35" s="58">
        <v>494</v>
      </c>
      <c r="B35" s="49" t="s">
        <v>99</v>
      </c>
      <c r="C35" s="47" t="s">
        <v>52</v>
      </c>
      <c r="D35" s="121">
        <v>0.1</v>
      </c>
      <c r="E35" s="121">
        <v>0</v>
      </c>
      <c r="F35" s="121">
        <v>15.2</v>
      </c>
      <c r="G35" s="121">
        <v>61</v>
      </c>
      <c r="H35" s="121">
        <v>2.8</v>
      </c>
      <c r="I35" s="121">
        <v>0</v>
      </c>
      <c r="J35" s="121">
        <v>0</v>
      </c>
      <c r="K35" s="121">
        <v>0</v>
      </c>
      <c r="L35" s="121">
        <v>13.06</v>
      </c>
      <c r="M35" s="121">
        <v>0</v>
      </c>
      <c r="N35" s="121">
        <v>1.55</v>
      </c>
      <c r="O35" s="121">
        <v>2.89</v>
      </c>
      <c r="P35" s="124" t="s">
        <v>26</v>
      </c>
      <c r="Q35" s="121">
        <v>0.1</v>
      </c>
      <c r="R35" s="121">
        <v>0</v>
      </c>
      <c r="S35" s="121">
        <v>15.2</v>
      </c>
      <c r="T35" s="121">
        <v>61</v>
      </c>
      <c r="U35" s="121">
        <v>2.8</v>
      </c>
      <c r="V35" s="121">
        <v>0</v>
      </c>
      <c r="W35" s="121">
        <v>0</v>
      </c>
      <c r="X35" s="121">
        <v>0</v>
      </c>
      <c r="Y35" s="121">
        <v>13.06</v>
      </c>
      <c r="Z35" s="121">
        <v>0</v>
      </c>
      <c r="AA35" s="121">
        <v>1.55</v>
      </c>
      <c r="AB35" s="121">
        <v>2.89</v>
      </c>
      <c r="AC35" s="58">
        <v>494</v>
      </c>
      <c r="AD35" s="4" t="s">
        <v>57</v>
      </c>
    </row>
    <row r="36" spans="1:30" ht="17.25" customHeight="1" x14ac:dyDescent="0.25">
      <c r="A36" s="45">
        <v>108</v>
      </c>
      <c r="B36" s="49" t="s">
        <v>90</v>
      </c>
      <c r="C36" s="47">
        <v>40</v>
      </c>
      <c r="D36" s="121">
        <v>3</v>
      </c>
      <c r="E36" s="121">
        <v>0.3</v>
      </c>
      <c r="F36" s="121">
        <v>20</v>
      </c>
      <c r="G36" s="121">
        <v>94</v>
      </c>
      <c r="H36" s="121">
        <v>0</v>
      </c>
      <c r="I36" s="121">
        <v>0</v>
      </c>
      <c r="J36" s="121">
        <v>4.3999999999999997E-2</v>
      </c>
      <c r="K36" s="121">
        <v>0.44</v>
      </c>
      <c r="L36" s="121">
        <v>8</v>
      </c>
      <c r="M36" s="121">
        <v>0.4</v>
      </c>
      <c r="N36" s="121">
        <v>14</v>
      </c>
      <c r="O36" s="121">
        <v>30</v>
      </c>
      <c r="P36" s="124">
        <v>50</v>
      </c>
      <c r="Q36" s="121">
        <v>3.8</v>
      </c>
      <c r="R36" s="121">
        <v>0.4</v>
      </c>
      <c r="S36" s="121">
        <v>24.6</v>
      </c>
      <c r="T36" s="121">
        <v>117.5</v>
      </c>
      <c r="U36" s="121">
        <v>0</v>
      </c>
      <c r="V36" s="121">
        <v>0</v>
      </c>
      <c r="W36" s="121">
        <v>5.5E-2</v>
      </c>
      <c r="X36" s="121">
        <v>0</v>
      </c>
      <c r="Y36" s="121">
        <v>10</v>
      </c>
      <c r="Z36" s="121">
        <v>0.55000000000000004</v>
      </c>
      <c r="AA36" s="121">
        <v>17</v>
      </c>
      <c r="AB36" s="121">
        <v>38</v>
      </c>
      <c r="AC36" s="45">
        <v>108</v>
      </c>
      <c r="AD36" s="4" t="s">
        <v>57</v>
      </c>
    </row>
    <row r="37" spans="1:30" s="30" customFormat="1" ht="17.25" customHeight="1" x14ac:dyDescent="0.25">
      <c r="A37" s="45">
        <v>111</v>
      </c>
      <c r="B37" s="49" t="s">
        <v>88</v>
      </c>
      <c r="C37" s="47">
        <v>10</v>
      </c>
      <c r="D37" s="121">
        <v>0.05</v>
      </c>
      <c r="E37" s="121">
        <v>8.1999999999999993</v>
      </c>
      <c r="F37" s="121">
        <v>0.08</v>
      </c>
      <c r="G37" s="121">
        <v>74.8</v>
      </c>
      <c r="H37" s="121">
        <v>0</v>
      </c>
      <c r="I37" s="121">
        <v>34</v>
      </c>
      <c r="J37" s="121">
        <v>0</v>
      </c>
      <c r="K37" s="121">
        <v>0</v>
      </c>
      <c r="L37" s="121">
        <v>1.2</v>
      </c>
      <c r="M37" s="121">
        <v>0</v>
      </c>
      <c r="N37" s="121">
        <v>0</v>
      </c>
      <c r="O37" s="121">
        <v>1.6</v>
      </c>
      <c r="P37" s="124">
        <v>10</v>
      </c>
      <c r="Q37" s="121">
        <v>0.05</v>
      </c>
      <c r="R37" s="121">
        <v>8.1999999999999993</v>
      </c>
      <c r="S37" s="121">
        <v>0.08</v>
      </c>
      <c r="T37" s="121">
        <v>74.8</v>
      </c>
      <c r="U37" s="121">
        <v>0</v>
      </c>
      <c r="V37" s="121">
        <v>34</v>
      </c>
      <c r="W37" s="121">
        <v>0</v>
      </c>
      <c r="X37" s="121">
        <v>0</v>
      </c>
      <c r="Y37" s="121">
        <v>1.2</v>
      </c>
      <c r="Z37" s="121">
        <v>0</v>
      </c>
      <c r="AA37" s="121">
        <v>0</v>
      </c>
      <c r="AB37" s="121">
        <v>1.6</v>
      </c>
      <c r="AC37" s="45"/>
      <c r="AD37" s="4"/>
    </row>
    <row r="38" spans="1:30" ht="18.75" customHeight="1" x14ac:dyDescent="0.25">
      <c r="A38" s="45"/>
      <c r="B38" s="51" t="s">
        <v>15</v>
      </c>
      <c r="C38" s="192">
        <v>487</v>
      </c>
      <c r="D38" s="122">
        <f>SUM(D33:D37)</f>
        <v>15.590000000000002</v>
      </c>
      <c r="E38" s="122">
        <f t="shared" ref="E38:I38" si="13">SUM(E33:E37)</f>
        <v>20.98</v>
      </c>
      <c r="F38" s="122">
        <f t="shared" si="13"/>
        <v>71.78</v>
      </c>
      <c r="G38" s="122">
        <f t="shared" si="13"/>
        <v>523.79999999999995</v>
      </c>
      <c r="H38" s="122">
        <f t="shared" si="13"/>
        <v>4.21</v>
      </c>
      <c r="I38" s="122">
        <f t="shared" si="13"/>
        <v>34.049999999999997</v>
      </c>
      <c r="J38" s="122">
        <f t="shared" ref="J38" si="14">SUM(J33:J37)</f>
        <v>0.20700000000000002</v>
      </c>
      <c r="K38" s="122">
        <f t="shared" ref="K38" si="15">SUM(K33:K37)</f>
        <v>0.66</v>
      </c>
      <c r="L38" s="122">
        <f t="shared" ref="L38" si="16">SUM(L33:L37)</f>
        <v>293.26</v>
      </c>
      <c r="M38" s="122">
        <f t="shared" ref="M38" si="17">SUM(M33:M37)</f>
        <v>2.39</v>
      </c>
      <c r="N38" s="122">
        <f t="shared" ref="N38" si="18">SUM(N33:N37)</f>
        <v>52.16</v>
      </c>
      <c r="O38" s="122">
        <f t="shared" ref="O38" si="19">SUM(O33:O37)</f>
        <v>276.64</v>
      </c>
      <c r="P38" s="193">
        <v>522</v>
      </c>
      <c r="Q38" s="122">
        <f>SUM(Q33:Q37)</f>
        <v>15.760000000000002</v>
      </c>
      <c r="R38" s="122">
        <f t="shared" ref="R38:AB38" si="20">SUM(R33:R37)</f>
        <v>20.56</v>
      </c>
      <c r="S38" s="122">
        <f t="shared" si="20"/>
        <v>85.48</v>
      </c>
      <c r="T38" s="122">
        <f t="shared" si="20"/>
        <v>591.34999999999991</v>
      </c>
      <c r="U38" s="122">
        <f t="shared" si="20"/>
        <v>4.5449999999999999</v>
      </c>
      <c r="V38" s="122">
        <f t="shared" si="20"/>
        <v>34.052500000000002</v>
      </c>
      <c r="W38" s="122">
        <f t="shared" si="20"/>
        <v>0.23799999999999999</v>
      </c>
      <c r="X38" s="122">
        <f t="shared" si="20"/>
        <v>0.26250000000000001</v>
      </c>
      <c r="Y38" s="122">
        <f t="shared" si="20"/>
        <v>284.51</v>
      </c>
      <c r="Z38" s="122">
        <f t="shared" si="20"/>
        <v>3.04</v>
      </c>
      <c r="AA38" s="122">
        <f t="shared" si="20"/>
        <v>59.3125</v>
      </c>
      <c r="AB38" s="122">
        <f t="shared" si="20"/>
        <v>292.92750000000001</v>
      </c>
      <c r="AC38" s="45"/>
      <c r="AD38" s="45"/>
    </row>
    <row r="39" spans="1:30" ht="15.75" x14ac:dyDescent="0.25">
      <c r="A39" s="45"/>
      <c r="B39" s="78" t="s">
        <v>9</v>
      </c>
      <c r="C39" s="60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131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45"/>
      <c r="AD39" s="45"/>
    </row>
    <row r="40" spans="1:30" ht="32.25" customHeight="1" x14ac:dyDescent="0.25">
      <c r="A40" s="49">
        <v>17</v>
      </c>
      <c r="B40" s="46" t="s">
        <v>100</v>
      </c>
      <c r="C40" s="52">
        <v>80</v>
      </c>
      <c r="D40" s="63">
        <v>0.56000000000000005</v>
      </c>
      <c r="E40" s="63">
        <v>8.08</v>
      </c>
      <c r="F40" s="63">
        <v>1.6</v>
      </c>
      <c r="G40" s="63">
        <v>81.599999999999994</v>
      </c>
      <c r="H40" s="63">
        <v>4</v>
      </c>
      <c r="I40" s="63">
        <f t="shared" ref="I40:J40" si="21">V40*6/8</f>
        <v>0</v>
      </c>
      <c r="J40" s="63">
        <f t="shared" si="21"/>
        <v>0</v>
      </c>
      <c r="K40" s="63">
        <v>3.6</v>
      </c>
      <c r="L40" s="63">
        <v>14.4</v>
      </c>
      <c r="M40" s="63">
        <v>0.4</v>
      </c>
      <c r="N40" s="63">
        <v>10.4</v>
      </c>
      <c r="O40" s="63">
        <v>26.4</v>
      </c>
      <c r="P40" s="125">
        <v>100</v>
      </c>
      <c r="Q40" s="121">
        <v>0.7</v>
      </c>
      <c r="R40" s="121">
        <v>10.1</v>
      </c>
      <c r="S40" s="121">
        <v>2</v>
      </c>
      <c r="T40" s="121">
        <v>102</v>
      </c>
      <c r="U40" s="121">
        <v>5</v>
      </c>
      <c r="V40" s="121">
        <v>0</v>
      </c>
      <c r="W40" s="121">
        <v>0</v>
      </c>
      <c r="X40" s="121">
        <v>4.5</v>
      </c>
      <c r="Y40" s="121">
        <v>18</v>
      </c>
      <c r="Z40" s="121">
        <v>0.5</v>
      </c>
      <c r="AA40" s="121">
        <v>13</v>
      </c>
      <c r="AB40" s="121">
        <v>33</v>
      </c>
      <c r="AC40" s="49">
        <v>17</v>
      </c>
      <c r="AD40" s="4" t="s">
        <v>57</v>
      </c>
    </row>
    <row r="41" spans="1:30" s="30" customFormat="1" ht="29.25" customHeight="1" x14ac:dyDescent="0.25">
      <c r="A41" s="45">
        <v>150</v>
      </c>
      <c r="B41" s="46" t="s">
        <v>101</v>
      </c>
      <c r="C41" s="52">
        <v>200</v>
      </c>
      <c r="D41" s="121">
        <f>Q41*20/25</f>
        <v>7.88</v>
      </c>
      <c r="E41" s="121">
        <f t="shared" ref="E41:O41" si="22">R41*20/25</f>
        <v>3.8560000000000003</v>
      </c>
      <c r="F41" s="121">
        <f t="shared" si="22"/>
        <v>12.12</v>
      </c>
      <c r="G41" s="121">
        <f t="shared" si="22"/>
        <v>114.8</v>
      </c>
      <c r="H41" s="121">
        <f t="shared" si="22"/>
        <v>9.6959999999999997</v>
      </c>
      <c r="I41" s="121">
        <f t="shared" si="22"/>
        <v>14.64</v>
      </c>
      <c r="J41" s="121">
        <f t="shared" si="22"/>
        <v>0.14800000000000002</v>
      </c>
      <c r="K41" s="121">
        <f t="shared" si="22"/>
        <v>0.08</v>
      </c>
      <c r="L41" s="121">
        <f t="shared" si="22"/>
        <v>34.6</v>
      </c>
      <c r="M41" s="121">
        <f t="shared" si="22"/>
        <v>1.26</v>
      </c>
      <c r="N41" s="121">
        <f t="shared" si="22"/>
        <v>30.16</v>
      </c>
      <c r="O41" s="121">
        <f t="shared" si="22"/>
        <v>122.72</v>
      </c>
      <c r="P41" s="125">
        <v>250</v>
      </c>
      <c r="Q41" s="63">
        <v>9.85</v>
      </c>
      <c r="R41" s="63">
        <v>4.82</v>
      </c>
      <c r="S41" s="63">
        <v>15.15</v>
      </c>
      <c r="T41" s="63">
        <v>143.5</v>
      </c>
      <c r="U41" s="63">
        <v>12.12</v>
      </c>
      <c r="V41" s="63">
        <v>18.3</v>
      </c>
      <c r="W41" s="63">
        <v>0.185</v>
      </c>
      <c r="X41" s="63">
        <v>0.1</v>
      </c>
      <c r="Y41" s="63">
        <v>43.25</v>
      </c>
      <c r="Z41" s="63">
        <v>1.575</v>
      </c>
      <c r="AA41" s="63">
        <v>37.700000000000003</v>
      </c>
      <c r="AB41" s="63">
        <v>153.4</v>
      </c>
      <c r="AC41" s="45">
        <v>150</v>
      </c>
      <c r="AD41" s="4" t="s">
        <v>57</v>
      </c>
    </row>
    <row r="42" spans="1:30" ht="24.75" customHeight="1" x14ac:dyDescent="0.25">
      <c r="A42" s="49">
        <v>381</v>
      </c>
      <c r="B42" s="46" t="s">
        <v>102</v>
      </c>
      <c r="C42" s="47" t="s">
        <v>53</v>
      </c>
      <c r="D42" s="63">
        <v>16.760000000000002</v>
      </c>
      <c r="E42" s="63">
        <v>18</v>
      </c>
      <c r="F42" s="63">
        <v>18.100000000000001</v>
      </c>
      <c r="G42" s="63">
        <v>307.10000000000002</v>
      </c>
      <c r="H42" s="63">
        <v>1.1000000000000001</v>
      </c>
      <c r="I42" s="63">
        <v>0</v>
      </c>
      <c r="J42" s="63">
        <v>0.15</v>
      </c>
      <c r="K42" s="63">
        <v>0.9</v>
      </c>
      <c r="L42" s="63">
        <v>34.4</v>
      </c>
      <c r="M42" s="63">
        <v>2.54</v>
      </c>
      <c r="N42" s="63">
        <v>36.5</v>
      </c>
      <c r="O42" s="63">
        <v>192.4</v>
      </c>
      <c r="P42" s="124" t="s">
        <v>46</v>
      </c>
      <c r="Q42" s="63">
        <v>18.600000000000001</v>
      </c>
      <c r="R42" s="63">
        <v>20</v>
      </c>
      <c r="S42" s="63">
        <v>20.100000000000001</v>
      </c>
      <c r="T42" s="63">
        <v>340.6</v>
      </c>
      <c r="U42" s="63">
        <v>1.3</v>
      </c>
      <c r="V42" s="63">
        <f t="shared" ref="V42" si="23">I42/25*30</f>
        <v>0</v>
      </c>
      <c r="W42" s="63">
        <v>0.16</v>
      </c>
      <c r="X42" s="63">
        <v>1</v>
      </c>
      <c r="Y42" s="63">
        <v>38.299999999999997</v>
      </c>
      <c r="Z42" s="63">
        <v>2.8</v>
      </c>
      <c r="AA42" s="63">
        <v>40.5</v>
      </c>
      <c r="AB42" s="63">
        <v>213.3</v>
      </c>
      <c r="AC42" s="49">
        <v>381</v>
      </c>
      <c r="AD42" s="4" t="s">
        <v>57</v>
      </c>
    </row>
    <row r="43" spans="1:30" ht="26.25" customHeight="1" x14ac:dyDescent="0.25">
      <c r="A43" s="49">
        <v>416</v>
      </c>
      <c r="B43" s="46" t="s">
        <v>103</v>
      </c>
      <c r="C43" s="47">
        <v>150</v>
      </c>
      <c r="D43" s="63">
        <v>3.5</v>
      </c>
      <c r="E43" s="63">
        <v>5.6</v>
      </c>
      <c r="F43" s="63">
        <v>29.3</v>
      </c>
      <c r="G43" s="63">
        <v>183.4</v>
      </c>
      <c r="H43" s="63">
        <v>0</v>
      </c>
      <c r="I43" s="63">
        <v>0</v>
      </c>
      <c r="J43" s="63">
        <v>0</v>
      </c>
      <c r="K43" s="63">
        <v>0.2</v>
      </c>
      <c r="L43" s="63">
        <v>4.8</v>
      </c>
      <c r="M43" s="63">
        <v>0.5</v>
      </c>
      <c r="N43" s="63">
        <v>8.3000000000000007</v>
      </c>
      <c r="O43" s="63">
        <v>28.27</v>
      </c>
      <c r="P43" s="124">
        <v>200</v>
      </c>
      <c r="Q43" s="63">
        <v>4.5999999999999996</v>
      </c>
      <c r="R43" s="63">
        <v>7.46</v>
      </c>
      <c r="S43" s="63">
        <v>39.06</v>
      </c>
      <c r="T43" s="63">
        <v>244.5</v>
      </c>
      <c r="U43" s="63">
        <v>0</v>
      </c>
      <c r="V43" s="63">
        <v>0</v>
      </c>
      <c r="W43" s="63">
        <v>0</v>
      </c>
      <c r="X43" s="63">
        <v>0.26</v>
      </c>
      <c r="Y43" s="63">
        <v>6.4</v>
      </c>
      <c r="Z43" s="63">
        <v>0.66</v>
      </c>
      <c r="AA43" s="63">
        <v>11.06</v>
      </c>
      <c r="AB43" s="63">
        <v>37.6</v>
      </c>
      <c r="AC43" s="49">
        <v>416</v>
      </c>
      <c r="AD43" s="4" t="s">
        <v>57</v>
      </c>
    </row>
    <row r="44" spans="1:30" ht="18.75" customHeight="1" x14ac:dyDescent="0.25">
      <c r="A44" s="45">
        <v>520</v>
      </c>
      <c r="B44" s="46" t="s">
        <v>104</v>
      </c>
      <c r="C44" s="47">
        <v>200</v>
      </c>
      <c r="D44" s="63">
        <v>0.11</v>
      </c>
      <c r="E44" s="63">
        <v>0</v>
      </c>
      <c r="F44" s="63">
        <v>21.07</v>
      </c>
      <c r="G44" s="63">
        <v>84.69</v>
      </c>
      <c r="H44" s="63">
        <v>0.75</v>
      </c>
      <c r="I44" s="63">
        <v>0</v>
      </c>
      <c r="J44" s="63">
        <v>0</v>
      </c>
      <c r="K44" s="63">
        <v>0.2</v>
      </c>
      <c r="L44" s="63">
        <v>2.66</v>
      </c>
      <c r="M44" s="63">
        <v>0.15</v>
      </c>
      <c r="N44" s="63">
        <v>1.2</v>
      </c>
      <c r="O44" s="63">
        <v>1.72</v>
      </c>
      <c r="P44" s="124">
        <v>200</v>
      </c>
      <c r="Q44" s="63">
        <v>0.11</v>
      </c>
      <c r="R44" s="63">
        <v>0</v>
      </c>
      <c r="S44" s="63">
        <v>21.07</v>
      </c>
      <c r="T44" s="63">
        <v>84.69</v>
      </c>
      <c r="U44" s="63">
        <v>0.75</v>
      </c>
      <c r="V44" s="63">
        <v>0</v>
      </c>
      <c r="W44" s="63">
        <v>0</v>
      </c>
      <c r="X44" s="63">
        <v>0.2</v>
      </c>
      <c r="Y44" s="63">
        <v>2.66</v>
      </c>
      <c r="Z44" s="63">
        <v>0.15</v>
      </c>
      <c r="AA44" s="63">
        <v>1.2</v>
      </c>
      <c r="AB44" s="63">
        <v>1.72</v>
      </c>
      <c r="AC44" s="45">
        <v>520</v>
      </c>
      <c r="AD44" s="4" t="s">
        <v>57</v>
      </c>
    </row>
    <row r="45" spans="1:30" ht="18.75" customHeight="1" x14ac:dyDescent="0.25">
      <c r="A45" s="45">
        <v>108</v>
      </c>
      <c r="B45" s="49" t="s">
        <v>90</v>
      </c>
      <c r="C45" s="47">
        <v>40</v>
      </c>
      <c r="D45" s="121">
        <v>3</v>
      </c>
      <c r="E45" s="121">
        <v>0.3</v>
      </c>
      <c r="F45" s="121">
        <v>20</v>
      </c>
      <c r="G45" s="121">
        <v>94</v>
      </c>
      <c r="H45" s="121">
        <v>0</v>
      </c>
      <c r="I45" s="121">
        <v>0</v>
      </c>
      <c r="J45" s="121">
        <v>4.3999999999999997E-2</v>
      </c>
      <c r="K45" s="121">
        <v>0.44</v>
      </c>
      <c r="L45" s="121">
        <v>8</v>
      </c>
      <c r="M45" s="121">
        <v>0.4</v>
      </c>
      <c r="N45" s="121">
        <v>14</v>
      </c>
      <c r="O45" s="121">
        <v>30</v>
      </c>
      <c r="P45" s="124">
        <v>50</v>
      </c>
      <c r="Q45" s="121">
        <v>3.8</v>
      </c>
      <c r="R45" s="121">
        <v>0.4</v>
      </c>
      <c r="S45" s="121">
        <v>24.6</v>
      </c>
      <c r="T45" s="121">
        <v>117.5</v>
      </c>
      <c r="U45" s="121">
        <v>0</v>
      </c>
      <c r="V45" s="121">
        <v>0</v>
      </c>
      <c r="W45" s="121">
        <v>5.5E-2</v>
      </c>
      <c r="X45" s="121">
        <v>0</v>
      </c>
      <c r="Y45" s="121">
        <v>10</v>
      </c>
      <c r="Z45" s="121">
        <v>0.55000000000000004</v>
      </c>
      <c r="AA45" s="121">
        <v>17</v>
      </c>
      <c r="AB45" s="121">
        <v>38</v>
      </c>
      <c r="AC45" s="45">
        <v>108</v>
      </c>
      <c r="AD45" s="4" t="s">
        <v>57</v>
      </c>
    </row>
    <row r="46" spans="1:30" ht="19.5" customHeight="1" x14ac:dyDescent="0.25">
      <c r="A46" s="45">
        <v>116</v>
      </c>
      <c r="B46" s="49" t="s">
        <v>96</v>
      </c>
      <c r="C46" s="47">
        <v>40</v>
      </c>
      <c r="D46" s="62">
        <v>2.6</v>
      </c>
      <c r="E46" s="62">
        <v>0.5</v>
      </c>
      <c r="F46" s="62">
        <v>14</v>
      </c>
      <c r="G46" s="62">
        <v>72.400000000000006</v>
      </c>
      <c r="H46" s="62">
        <v>0</v>
      </c>
      <c r="I46" s="62">
        <v>0</v>
      </c>
      <c r="J46" s="62">
        <v>0.1</v>
      </c>
      <c r="K46" s="62">
        <v>0</v>
      </c>
      <c r="L46" s="62">
        <v>14</v>
      </c>
      <c r="M46" s="62">
        <v>1.6</v>
      </c>
      <c r="N46" s="62">
        <v>13.6</v>
      </c>
      <c r="O46" s="62">
        <v>30.4</v>
      </c>
      <c r="P46" s="124">
        <v>50</v>
      </c>
      <c r="Q46" s="63">
        <v>3.3</v>
      </c>
      <c r="R46" s="63">
        <v>0.6</v>
      </c>
      <c r="S46" s="63">
        <v>17</v>
      </c>
      <c r="T46" s="63">
        <v>90.5</v>
      </c>
      <c r="U46" s="63">
        <v>0</v>
      </c>
      <c r="V46" s="63">
        <v>0</v>
      </c>
      <c r="W46" s="63">
        <v>0.09</v>
      </c>
      <c r="X46" s="63">
        <v>0</v>
      </c>
      <c r="Y46" s="63">
        <v>17.5</v>
      </c>
      <c r="Z46" s="63">
        <v>1.95</v>
      </c>
      <c r="AA46" s="63">
        <v>17</v>
      </c>
      <c r="AB46" s="63">
        <v>38</v>
      </c>
      <c r="AC46" s="45">
        <v>116</v>
      </c>
      <c r="AD46" s="4" t="s">
        <v>57</v>
      </c>
    </row>
    <row r="47" spans="1:30" ht="19.5" customHeight="1" x14ac:dyDescent="0.25">
      <c r="A47" s="45"/>
      <c r="B47" s="4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45"/>
      <c r="AD47" s="4"/>
    </row>
    <row r="48" spans="1:30" ht="22.5" customHeight="1" x14ac:dyDescent="0.25">
      <c r="A48" s="45"/>
      <c r="B48" s="51" t="s">
        <v>15</v>
      </c>
      <c r="C48" s="192">
        <v>850</v>
      </c>
      <c r="D48" s="129">
        <f t="shared" ref="D48:O48" si="24">SUM(D40:D47)</f>
        <v>34.410000000000004</v>
      </c>
      <c r="E48" s="129">
        <f t="shared" si="24"/>
        <v>36.335999999999999</v>
      </c>
      <c r="F48" s="129">
        <f t="shared" si="24"/>
        <v>116.19</v>
      </c>
      <c r="G48" s="129">
        <f t="shared" si="24"/>
        <v>937.9899999999999</v>
      </c>
      <c r="H48" s="129">
        <f t="shared" si="24"/>
        <v>15.545999999999999</v>
      </c>
      <c r="I48" s="129">
        <f t="shared" si="24"/>
        <v>14.64</v>
      </c>
      <c r="J48" s="129">
        <f t="shared" si="24"/>
        <v>0.44200000000000006</v>
      </c>
      <c r="K48" s="129">
        <f t="shared" si="24"/>
        <v>5.4200000000000008</v>
      </c>
      <c r="L48" s="129">
        <f t="shared" si="24"/>
        <v>112.86</v>
      </c>
      <c r="M48" s="129">
        <f t="shared" si="24"/>
        <v>6.8500000000000014</v>
      </c>
      <c r="N48" s="129">
        <f t="shared" si="24"/>
        <v>114.16</v>
      </c>
      <c r="O48" s="129">
        <f t="shared" si="24"/>
        <v>431.90999999999997</v>
      </c>
      <c r="P48" s="193">
        <v>1000</v>
      </c>
      <c r="Q48" s="129">
        <f t="shared" ref="Q48:AB48" si="25">SUM(Q40:Q47)</f>
        <v>40.959999999999994</v>
      </c>
      <c r="R48" s="129">
        <f t="shared" si="25"/>
        <v>43.38</v>
      </c>
      <c r="S48" s="129">
        <f t="shared" si="25"/>
        <v>138.97999999999999</v>
      </c>
      <c r="T48" s="129">
        <f t="shared" si="25"/>
        <v>1123.29</v>
      </c>
      <c r="U48" s="129">
        <f t="shared" si="25"/>
        <v>19.169999999999998</v>
      </c>
      <c r="V48" s="129">
        <f t="shared" si="25"/>
        <v>18.3</v>
      </c>
      <c r="W48" s="129">
        <f t="shared" si="25"/>
        <v>0.49</v>
      </c>
      <c r="X48" s="129">
        <f t="shared" si="25"/>
        <v>6.06</v>
      </c>
      <c r="Y48" s="129">
        <f t="shared" si="25"/>
        <v>136.11000000000001</v>
      </c>
      <c r="Z48" s="129">
        <f t="shared" si="25"/>
        <v>8.1850000000000005</v>
      </c>
      <c r="AA48" s="129">
        <f t="shared" si="25"/>
        <v>137.46</v>
      </c>
      <c r="AB48" s="129">
        <f t="shared" si="25"/>
        <v>515.0200000000001</v>
      </c>
      <c r="AC48" s="45"/>
      <c r="AD48" s="45"/>
    </row>
    <row r="49" spans="1:30" x14ac:dyDescent="0.25">
      <c r="A49" s="45"/>
      <c r="B49" s="59" t="s">
        <v>16</v>
      </c>
      <c r="C49" s="58"/>
      <c r="D49" s="62">
        <f t="shared" ref="D49:O49" si="26">D38+D48</f>
        <v>50.000000000000007</v>
      </c>
      <c r="E49" s="62">
        <f t="shared" si="26"/>
        <v>57.316000000000003</v>
      </c>
      <c r="F49" s="62">
        <f t="shared" si="26"/>
        <v>187.97</v>
      </c>
      <c r="G49" s="62">
        <f t="shared" si="26"/>
        <v>1461.79</v>
      </c>
      <c r="H49" s="62">
        <f t="shared" si="26"/>
        <v>19.756</v>
      </c>
      <c r="I49" s="62">
        <f t="shared" si="26"/>
        <v>48.69</v>
      </c>
      <c r="J49" s="62">
        <f t="shared" si="26"/>
        <v>0.64900000000000002</v>
      </c>
      <c r="K49" s="62">
        <f t="shared" si="26"/>
        <v>6.080000000000001</v>
      </c>
      <c r="L49" s="62">
        <f t="shared" si="26"/>
        <v>406.12</v>
      </c>
      <c r="M49" s="62">
        <f t="shared" si="26"/>
        <v>9.240000000000002</v>
      </c>
      <c r="N49" s="62">
        <f t="shared" si="26"/>
        <v>166.32</v>
      </c>
      <c r="O49" s="62">
        <f t="shared" si="26"/>
        <v>708.55</v>
      </c>
      <c r="P49" s="62"/>
      <c r="Q49" s="62">
        <f t="shared" ref="Q49:AB49" si="27">Q48+Q38</f>
        <v>56.72</v>
      </c>
      <c r="R49" s="62">
        <f t="shared" si="27"/>
        <v>63.94</v>
      </c>
      <c r="S49" s="62">
        <f t="shared" si="27"/>
        <v>224.45999999999998</v>
      </c>
      <c r="T49" s="62">
        <f t="shared" si="27"/>
        <v>1714.6399999999999</v>
      </c>
      <c r="U49" s="62">
        <f t="shared" si="27"/>
        <v>23.714999999999996</v>
      </c>
      <c r="V49" s="62">
        <f t="shared" si="27"/>
        <v>52.352500000000006</v>
      </c>
      <c r="W49" s="62">
        <f t="shared" si="27"/>
        <v>0.72799999999999998</v>
      </c>
      <c r="X49" s="62">
        <f t="shared" si="27"/>
        <v>6.3224999999999998</v>
      </c>
      <c r="Y49" s="62">
        <f t="shared" si="27"/>
        <v>420.62</v>
      </c>
      <c r="Z49" s="62">
        <f t="shared" si="27"/>
        <v>11.225000000000001</v>
      </c>
      <c r="AA49" s="62">
        <f t="shared" si="27"/>
        <v>196.77250000000001</v>
      </c>
      <c r="AB49" s="62">
        <f t="shared" si="27"/>
        <v>807.9475000000001</v>
      </c>
      <c r="AC49" s="45"/>
      <c r="AD49" s="45"/>
    </row>
    <row r="50" spans="1:30" x14ac:dyDescent="0.25">
      <c r="A50" s="5"/>
      <c r="B50" s="24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.75" x14ac:dyDescent="0.25">
      <c r="A51" s="30"/>
      <c r="B51" s="39" t="s">
        <v>63</v>
      </c>
      <c r="D51" s="9"/>
      <c r="E51" s="9"/>
      <c r="F51" s="9"/>
      <c r="G51" s="9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0"/>
      <c r="AD51" s="30"/>
    </row>
    <row r="52" spans="1:30" ht="15.75" x14ac:dyDescent="0.25">
      <c r="A52" s="5"/>
      <c r="B52" s="39" t="s">
        <v>40</v>
      </c>
      <c r="C52" s="6"/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  <c r="AD52" s="5"/>
    </row>
    <row r="53" spans="1:30" ht="15.75" x14ac:dyDescent="0.25">
      <c r="A53" s="5"/>
      <c r="B53" s="39" t="s">
        <v>76</v>
      </c>
      <c r="C53" s="6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  <c r="AD53" s="5"/>
    </row>
    <row r="54" spans="1:30" ht="26.25" customHeight="1" x14ac:dyDescent="0.25">
      <c r="A54" s="11" t="s">
        <v>35</v>
      </c>
      <c r="B54" s="10" t="s">
        <v>0</v>
      </c>
      <c r="C54" s="27" t="s">
        <v>19</v>
      </c>
      <c r="D54" s="210" t="s">
        <v>13</v>
      </c>
      <c r="E54" s="211"/>
      <c r="F54" s="211"/>
      <c r="G54" s="212"/>
      <c r="H54" s="209" t="s">
        <v>1</v>
      </c>
      <c r="I54" s="209"/>
      <c r="J54" s="209"/>
      <c r="K54" s="209"/>
      <c r="L54" s="209" t="s">
        <v>14</v>
      </c>
      <c r="M54" s="209"/>
      <c r="N54" s="209"/>
      <c r="O54" s="209"/>
      <c r="P54" s="27" t="s">
        <v>20</v>
      </c>
      <c r="Q54" s="210" t="s">
        <v>13</v>
      </c>
      <c r="R54" s="211"/>
      <c r="S54" s="211"/>
      <c r="T54" s="212"/>
      <c r="U54" s="209" t="s">
        <v>1</v>
      </c>
      <c r="V54" s="209"/>
      <c r="W54" s="209"/>
      <c r="X54" s="209"/>
      <c r="Y54" s="209" t="s">
        <v>14</v>
      </c>
      <c r="Z54" s="209"/>
      <c r="AA54" s="209"/>
      <c r="AB54" s="209"/>
      <c r="AC54" s="11" t="s">
        <v>35</v>
      </c>
      <c r="AD54" s="104" t="s">
        <v>58</v>
      </c>
    </row>
    <row r="55" spans="1:30" ht="35.25" customHeight="1" x14ac:dyDescent="0.25">
      <c r="A55" s="4"/>
      <c r="B55" s="42" t="s">
        <v>2</v>
      </c>
      <c r="C55" s="28" t="s">
        <v>11</v>
      </c>
      <c r="D55" s="1" t="s">
        <v>3</v>
      </c>
      <c r="E55" s="1" t="s">
        <v>4</v>
      </c>
      <c r="F55" s="1" t="s">
        <v>5</v>
      </c>
      <c r="G55" s="1" t="s">
        <v>10</v>
      </c>
      <c r="H55" s="1" t="s">
        <v>7</v>
      </c>
      <c r="I55" s="1" t="s">
        <v>21</v>
      </c>
      <c r="J55" s="1" t="s">
        <v>6</v>
      </c>
      <c r="K55" s="1" t="s">
        <v>22</v>
      </c>
      <c r="L55" s="1" t="s">
        <v>8</v>
      </c>
      <c r="M55" s="1" t="s">
        <v>12</v>
      </c>
      <c r="N55" s="1" t="s">
        <v>24</v>
      </c>
      <c r="O55" s="1" t="s">
        <v>23</v>
      </c>
      <c r="P55" s="28" t="s">
        <v>11</v>
      </c>
      <c r="Q55" s="1" t="s">
        <v>3</v>
      </c>
      <c r="R55" s="1" t="s">
        <v>4</v>
      </c>
      <c r="S55" s="1" t="s">
        <v>5</v>
      </c>
      <c r="T55" s="1" t="s">
        <v>10</v>
      </c>
      <c r="U55" s="1" t="s">
        <v>7</v>
      </c>
      <c r="V55" s="1" t="s">
        <v>21</v>
      </c>
      <c r="W55" s="1" t="s">
        <v>6</v>
      </c>
      <c r="X55" s="1" t="s">
        <v>22</v>
      </c>
      <c r="Y55" s="1" t="s">
        <v>8</v>
      </c>
      <c r="Z55" s="1" t="s">
        <v>12</v>
      </c>
      <c r="AA55" s="1" t="s">
        <v>24</v>
      </c>
      <c r="AB55" s="1" t="s">
        <v>23</v>
      </c>
      <c r="AC55" s="4"/>
      <c r="AD55" s="4"/>
    </row>
    <row r="56" spans="1:30" ht="26.25" customHeight="1" x14ac:dyDescent="0.25">
      <c r="A56" s="45">
        <v>267</v>
      </c>
      <c r="B56" s="46" t="s">
        <v>105</v>
      </c>
      <c r="C56" s="47" t="s">
        <v>17</v>
      </c>
      <c r="D56" s="63">
        <v>7.44</v>
      </c>
      <c r="E56" s="63">
        <v>7.48</v>
      </c>
      <c r="F56" s="63">
        <v>36.5</v>
      </c>
      <c r="G56" s="63">
        <v>243</v>
      </c>
      <c r="H56" s="63">
        <v>1.34</v>
      </c>
      <c r="I56" s="63">
        <v>32.4</v>
      </c>
      <c r="J56" s="63">
        <v>0.14399999999999999</v>
      </c>
      <c r="K56" s="63">
        <v>0.1</v>
      </c>
      <c r="L56" s="63">
        <v>136.19999999999999</v>
      </c>
      <c r="M56" s="63">
        <v>0.5</v>
      </c>
      <c r="N56" s="63">
        <v>47.8</v>
      </c>
      <c r="O56" s="63">
        <v>187</v>
      </c>
      <c r="P56" s="151" t="s">
        <v>25</v>
      </c>
      <c r="Q56" s="63">
        <f>D56/4*5</f>
        <v>9.3000000000000007</v>
      </c>
      <c r="R56" s="63">
        <f t="shared" ref="R56" si="28">E56/4*5</f>
        <v>9.3500000000000014</v>
      </c>
      <c r="S56" s="63">
        <f t="shared" ref="S56" si="29">F56/4*5</f>
        <v>45.625</v>
      </c>
      <c r="T56" s="63">
        <f t="shared" ref="T56" si="30">G56/4*5</f>
        <v>303.75</v>
      </c>
      <c r="U56" s="63">
        <f t="shared" ref="U56" si="31">H56/4*5</f>
        <v>1.675</v>
      </c>
      <c r="V56" s="63">
        <f t="shared" ref="V56" si="32">I56/4*5</f>
        <v>40.5</v>
      </c>
      <c r="W56" s="63">
        <f t="shared" ref="W56" si="33">J56/4*5</f>
        <v>0.18</v>
      </c>
      <c r="X56" s="63">
        <f t="shared" ref="X56" si="34">K56/4*5</f>
        <v>0.125</v>
      </c>
      <c r="Y56" s="63">
        <f t="shared" ref="Y56" si="35">L56/4*5</f>
        <v>170.25</v>
      </c>
      <c r="Z56" s="63">
        <f t="shared" ref="Z56" si="36">M56/4*5</f>
        <v>0.625</v>
      </c>
      <c r="AA56" s="63">
        <f t="shared" ref="AA56" si="37">N56/4*5</f>
        <v>59.75</v>
      </c>
      <c r="AB56" s="63">
        <f t="shared" ref="AB56" si="38">O56/4*5</f>
        <v>233.75</v>
      </c>
      <c r="AC56" s="45">
        <v>267</v>
      </c>
      <c r="AD56" s="4" t="s">
        <v>57</v>
      </c>
    </row>
    <row r="57" spans="1:30" ht="19.5" customHeight="1" x14ac:dyDescent="0.25">
      <c r="A57" s="45">
        <v>496</v>
      </c>
      <c r="B57" s="46" t="s">
        <v>106</v>
      </c>
      <c r="C57" s="47">
        <v>200</v>
      </c>
      <c r="D57" s="123">
        <v>3.6</v>
      </c>
      <c r="E57" s="63">
        <v>3.3</v>
      </c>
      <c r="F57" s="63">
        <v>25</v>
      </c>
      <c r="G57" s="63">
        <v>144</v>
      </c>
      <c r="H57" s="63">
        <v>1.3</v>
      </c>
      <c r="I57" s="63">
        <v>0</v>
      </c>
      <c r="J57" s="63">
        <v>0.04</v>
      </c>
      <c r="K57" s="63">
        <v>0.11</v>
      </c>
      <c r="L57" s="63">
        <v>124</v>
      </c>
      <c r="M57" s="63">
        <v>0.8</v>
      </c>
      <c r="N57" s="63">
        <v>36.33</v>
      </c>
      <c r="O57" s="63">
        <v>108.9</v>
      </c>
      <c r="P57" s="124">
        <v>200</v>
      </c>
      <c r="Q57" s="63">
        <v>3.6</v>
      </c>
      <c r="R57" s="63">
        <v>3.3</v>
      </c>
      <c r="S57" s="63">
        <v>25</v>
      </c>
      <c r="T57" s="63">
        <v>144</v>
      </c>
      <c r="U57" s="63">
        <v>1.3</v>
      </c>
      <c r="V57" s="63">
        <v>0</v>
      </c>
      <c r="W57" s="63">
        <v>0.04</v>
      </c>
      <c r="X57" s="63">
        <v>0.11</v>
      </c>
      <c r="Y57" s="63">
        <v>124</v>
      </c>
      <c r="Z57" s="63">
        <v>0.8</v>
      </c>
      <c r="AA57" s="63">
        <v>36.33</v>
      </c>
      <c r="AB57" s="63">
        <v>108.9</v>
      </c>
      <c r="AC57" s="45">
        <v>496</v>
      </c>
      <c r="AD57" s="4" t="s">
        <v>57</v>
      </c>
    </row>
    <row r="58" spans="1:30" s="30" customFormat="1" ht="21" customHeight="1" x14ac:dyDescent="0.25">
      <c r="A58" s="45">
        <v>108</v>
      </c>
      <c r="B58" s="49" t="s">
        <v>90</v>
      </c>
      <c r="C58" s="47">
        <v>40</v>
      </c>
      <c r="D58" s="121">
        <v>3</v>
      </c>
      <c r="E58" s="121">
        <v>0.3</v>
      </c>
      <c r="F58" s="121">
        <v>20</v>
      </c>
      <c r="G58" s="121">
        <v>94</v>
      </c>
      <c r="H58" s="121">
        <v>0</v>
      </c>
      <c r="I58" s="121">
        <v>0</v>
      </c>
      <c r="J58" s="121">
        <v>4.3999999999999997E-2</v>
      </c>
      <c r="K58" s="121">
        <v>0.44</v>
      </c>
      <c r="L58" s="121">
        <v>8</v>
      </c>
      <c r="M58" s="121">
        <v>0.4</v>
      </c>
      <c r="N58" s="121">
        <v>14</v>
      </c>
      <c r="O58" s="121">
        <v>30</v>
      </c>
      <c r="P58" s="124">
        <v>50</v>
      </c>
      <c r="Q58" s="121">
        <v>3.8</v>
      </c>
      <c r="R58" s="121">
        <v>0.4</v>
      </c>
      <c r="S58" s="121">
        <v>24.6</v>
      </c>
      <c r="T58" s="121">
        <v>117.5</v>
      </c>
      <c r="U58" s="121">
        <v>0</v>
      </c>
      <c r="V58" s="121">
        <v>0</v>
      </c>
      <c r="W58" s="121">
        <v>5.5E-2</v>
      </c>
      <c r="X58" s="121">
        <v>0</v>
      </c>
      <c r="Y58" s="121">
        <v>10</v>
      </c>
      <c r="Z58" s="121">
        <v>0.55000000000000004</v>
      </c>
      <c r="AA58" s="121">
        <v>17</v>
      </c>
      <c r="AB58" s="121">
        <v>38</v>
      </c>
      <c r="AC58" s="45">
        <v>108</v>
      </c>
      <c r="AD58" s="4" t="s">
        <v>57</v>
      </c>
    </row>
    <row r="59" spans="1:30" ht="17.25" customHeight="1" x14ac:dyDescent="0.25">
      <c r="A59" s="49">
        <v>118</v>
      </c>
      <c r="B59" s="49" t="s">
        <v>91</v>
      </c>
      <c r="C59" s="47">
        <v>200</v>
      </c>
      <c r="D59" s="63">
        <v>1</v>
      </c>
      <c r="E59" s="63">
        <v>1</v>
      </c>
      <c r="F59" s="63">
        <v>20</v>
      </c>
      <c r="G59" s="63">
        <v>94</v>
      </c>
      <c r="H59" s="63">
        <v>20</v>
      </c>
      <c r="I59" s="63">
        <v>0</v>
      </c>
      <c r="J59" s="63">
        <v>0</v>
      </c>
      <c r="K59" s="63">
        <v>0</v>
      </c>
      <c r="L59" s="63">
        <v>32</v>
      </c>
      <c r="M59" s="63">
        <v>4</v>
      </c>
      <c r="N59" s="63">
        <v>9</v>
      </c>
      <c r="O59" s="63">
        <v>11</v>
      </c>
      <c r="P59" s="124">
        <v>200</v>
      </c>
      <c r="Q59" s="63">
        <v>0</v>
      </c>
      <c r="R59" s="63">
        <v>0</v>
      </c>
      <c r="S59" s="63">
        <v>10</v>
      </c>
      <c r="T59" s="63">
        <v>47</v>
      </c>
      <c r="U59" s="63">
        <v>10</v>
      </c>
      <c r="V59" s="63">
        <v>0</v>
      </c>
      <c r="W59" s="63">
        <v>0</v>
      </c>
      <c r="X59" s="63">
        <v>0</v>
      </c>
      <c r="Y59" s="63">
        <v>16</v>
      </c>
      <c r="Z59" s="63">
        <v>2</v>
      </c>
      <c r="AA59" s="63">
        <v>5</v>
      </c>
      <c r="AB59" s="63">
        <v>6</v>
      </c>
      <c r="AC59" s="49">
        <v>118</v>
      </c>
      <c r="AD59" s="4" t="s">
        <v>57</v>
      </c>
    </row>
    <row r="60" spans="1:30" x14ac:dyDescent="0.25">
      <c r="A60" s="45"/>
      <c r="B60" s="51" t="s">
        <v>15</v>
      </c>
      <c r="C60" s="52">
        <v>645</v>
      </c>
      <c r="D60" s="122">
        <f t="shared" ref="D60:I60" si="39">SUM(D56:D59)</f>
        <v>15.040000000000001</v>
      </c>
      <c r="E60" s="122">
        <f t="shared" si="39"/>
        <v>12.080000000000002</v>
      </c>
      <c r="F60" s="122">
        <f t="shared" si="39"/>
        <v>101.5</v>
      </c>
      <c r="G60" s="122">
        <f t="shared" si="39"/>
        <v>575</v>
      </c>
      <c r="H60" s="122">
        <f t="shared" si="39"/>
        <v>22.64</v>
      </c>
      <c r="I60" s="122">
        <f t="shared" si="39"/>
        <v>32.4</v>
      </c>
      <c r="J60" s="122">
        <v>0</v>
      </c>
      <c r="K60" s="122">
        <v>0</v>
      </c>
      <c r="L60" s="122">
        <f>SUM(L56:L59)</f>
        <v>300.2</v>
      </c>
      <c r="M60" s="122">
        <f>SUM(M56:M59)</f>
        <v>5.7</v>
      </c>
      <c r="N60" s="122">
        <f>SUM(N56:N59)</f>
        <v>107.13</v>
      </c>
      <c r="O60" s="122">
        <f>SUM(O56:O59)</f>
        <v>336.9</v>
      </c>
      <c r="P60" s="189">
        <v>705</v>
      </c>
      <c r="Q60" s="122">
        <f t="shared" ref="Q60:AB60" si="40">SUM(Q56:Q58)</f>
        <v>16.7</v>
      </c>
      <c r="R60" s="122">
        <f t="shared" si="40"/>
        <v>13.050000000000002</v>
      </c>
      <c r="S60" s="122">
        <f t="shared" si="40"/>
        <v>95.224999999999994</v>
      </c>
      <c r="T60" s="122">
        <f t="shared" si="40"/>
        <v>565.25</v>
      </c>
      <c r="U60" s="122">
        <f t="shared" si="40"/>
        <v>2.9750000000000001</v>
      </c>
      <c r="V60" s="122">
        <f t="shared" si="40"/>
        <v>40.5</v>
      </c>
      <c r="W60" s="122">
        <f t="shared" si="40"/>
        <v>0.27500000000000002</v>
      </c>
      <c r="X60" s="122">
        <f t="shared" si="40"/>
        <v>0.23499999999999999</v>
      </c>
      <c r="Y60" s="122">
        <f t="shared" si="40"/>
        <v>304.25</v>
      </c>
      <c r="Z60" s="122">
        <f t="shared" si="40"/>
        <v>1.9750000000000001</v>
      </c>
      <c r="AA60" s="122">
        <f t="shared" si="40"/>
        <v>113.08</v>
      </c>
      <c r="AB60" s="122">
        <f t="shared" si="40"/>
        <v>380.65</v>
      </c>
      <c r="AC60" s="45"/>
      <c r="AD60" s="45"/>
    </row>
    <row r="61" spans="1:30" ht="15.75" x14ac:dyDescent="0.25">
      <c r="A61" s="45"/>
      <c r="B61" s="78" t="s">
        <v>9</v>
      </c>
      <c r="C61" s="58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13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45"/>
      <c r="AD61" s="45"/>
    </row>
    <row r="62" spans="1:30" x14ac:dyDescent="0.25">
      <c r="A62" s="49">
        <v>55</v>
      </c>
      <c r="B62" s="46" t="s">
        <v>107</v>
      </c>
      <c r="C62" s="47">
        <v>80</v>
      </c>
      <c r="D62" s="63">
        <f>Q62*6/8</f>
        <v>1.6800000000000002</v>
      </c>
      <c r="E62" s="63">
        <f t="shared" ref="E62" si="41">R62*6/8</f>
        <v>7.1999999999999993</v>
      </c>
      <c r="F62" s="63">
        <f t="shared" ref="F62" si="42">S62*6/8</f>
        <v>4.26</v>
      </c>
      <c r="G62" s="63">
        <f t="shared" ref="G62" si="43">T62*6/8</f>
        <v>88.800000000000011</v>
      </c>
      <c r="H62" s="63">
        <f t="shared" ref="H62" si="44">U62*6/8</f>
        <v>3.3000000000000003</v>
      </c>
      <c r="I62" s="63">
        <f t="shared" ref="I62" si="45">V62*6/8</f>
        <v>0</v>
      </c>
      <c r="J62" s="63">
        <f t="shared" ref="J62" si="46">W62*6/8</f>
        <v>0</v>
      </c>
      <c r="K62" s="63">
        <f t="shared" ref="K62" si="47">X62*6/8</f>
        <v>2.7</v>
      </c>
      <c r="L62" s="63">
        <f t="shared" ref="L62" si="48">Y62*6/8</f>
        <v>53.400000000000006</v>
      </c>
      <c r="M62" s="63">
        <f t="shared" ref="M62" si="49">Z62*6/8</f>
        <v>0.72</v>
      </c>
      <c r="N62" s="63">
        <f t="shared" ref="N62" si="50">AA62*6/8</f>
        <v>11.399999999999999</v>
      </c>
      <c r="O62" s="63">
        <f t="shared" ref="O62" si="51">AB62*6/8</f>
        <v>49.199999999999996</v>
      </c>
      <c r="P62" s="125">
        <v>100</v>
      </c>
      <c r="Q62" s="121">
        <v>2.2400000000000002</v>
      </c>
      <c r="R62" s="121">
        <v>9.6</v>
      </c>
      <c r="S62" s="121">
        <v>5.68</v>
      </c>
      <c r="T62" s="121">
        <v>118.4</v>
      </c>
      <c r="U62" s="121">
        <v>4.4000000000000004</v>
      </c>
      <c r="V62" s="121">
        <v>0</v>
      </c>
      <c r="W62" s="121">
        <v>0</v>
      </c>
      <c r="X62" s="121">
        <v>3.6</v>
      </c>
      <c r="Y62" s="121">
        <v>71.2</v>
      </c>
      <c r="Z62" s="121">
        <v>0.96</v>
      </c>
      <c r="AA62" s="121">
        <v>15.2</v>
      </c>
      <c r="AB62" s="121">
        <v>65.599999999999994</v>
      </c>
      <c r="AC62" s="49">
        <v>55</v>
      </c>
      <c r="AD62" s="4" t="s">
        <v>57</v>
      </c>
    </row>
    <row r="63" spans="1:30" ht="26.25" x14ac:dyDescent="0.25">
      <c r="A63" s="54">
        <v>144</v>
      </c>
      <c r="B63" s="46" t="s">
        <v>108</v>
      </c>
      <c r="C63" s="64" t="s">
        <v>33</v>
      </c>
      <c r="D63" s="63">
        <v>5.24</v>
      </c>
      <c r="E63" s="63">
        <v>5.8250000000000002</v>
      </c>
      <c r="F63" s="63">
        <v>12.1</v>
      </c>
      <c r="G63" s="63">
        <v>121.8</v>
      </c>
      <c r="H63" s="63">
        <v>6.94</v>
      </c>
      <c r="I63" s="63">
        <v>13</v>
      </c>
      <c r="J63" s="63">
        <v>0.156</v>
      </c>
      <c r="K63" s="63">
        <v>0</v>
      </c>
      <c r="L63" s="63">
        <v>15.2</v>
      </c>
      <c r="M63" s="63">
        <v>0.8</v>
      </c>
      <c r="N63" s="63">
        <v>5.6</v>
      </c>
      <c r="O63" s="63">
        <v>61</v>
      </c>
      <c r="P63" s="133" t="s">
        <v>29</v>
      </c>
      <c r="Q63" s="63">
        <v>5.7</v>
      </c>
      <c r="R63" s="63">
        <v>6.6749999999999998</v>
      </c>
      <c r="S63" s="63">
        <v>15.12</v>
      </c>
      <c r="T63" s="63">
        <v>143.37</v>
      </c>
      <c r="U63" s="63">
        <v>8.67</v>
      </c>
      <c r="V63" s="63">
        <v>16.5</v>
      </c>
      <c r="W63" s="63">
        <v>0.19500000000000001</v>
      </c>
      <c r="X63" s="63">
        <v>0</v>
      </c>
      <c r="Y63" s="63">
        <v>19</v>
      </c>
      <c r="Z63" s="63">
        <v>1</v>
      </c>
      <c r="AA63" s="63">
        <v>7</v>
      </c>
      <c r="AB63" s="63">
        <v>76.8</v>
      </c>
      <c r="AC63" s="54">
        <v>144</v>
      </c>
      <c r="AD63" s="4" t="s">
        <v>57</v>
      </c>
    </row>
    <row r="64" spans="1:30" ht="27.75" customHeight="1" x14ac:dyDescent="0.25">
      <c r="A64" s="61">
        <v>54</v>
      </c>
      <c r="B64" s="161" t="s">
        <v>79</v>
      </c>
      <c r="C64" s="52" t="s">
        <v>80</v>
      </c>
      <c r="D64" s="166">
        <v>9.5</v>
      </c>
      <c r="E64" s="166">
        <v>15</v>
      </c>
      <c r="F64" s="166">
        <v>11</v>
      </c>
      <c r="G64" s="166">
        <v>221</v>
      </c>
      <c r="H64" s="166">
        <v>1</v>
      </c>
      <c r="I64" s="166">
        <v>0</v>
      </c>
      <c r="J64" s="166">
        <v>0</v>
      </c>
      <c r="K64" s="166">
        <v>0.6</v>
      </c>
      <c r="L64" s="166">
        <v>21</v>
      </c>
      <c r="M64" s="166">
        <v>1.5</v>
      </c>
      <c r="N64" s="166">
        <v>18.7</v>
      </c>
      <c r="O64" s="166">
        <v>115.5</v>
      </c>
      <c r="P64" s="167" t="str">
        <f>C64</f>
        <v>70/50</v>
      </c>
      <c r="Q64" s="166">
        <v>9.5</v>
      </c>
      <c r="R64" s="166">
        <v>15</v>
      </c>
      <c r="S64" s="166">
        <v>11</v>
      </c>
      <c r="T64" s="166">
        <v>221</v>
      </c>
      <c r="U64" s="166">
        <v>1</v>
      </c>
      <c r="V64" s="166">
        <v>0</v>
      </c>
      <c r="W64" s="166">
        <v>0</v>
      </c>
      <c r="X64" s="166">
        <v>0.6</v>
      </c>
      <c r="Y64" s="166">
        <v>21</v>
      </c>
      <c r="Z64" s="166">
        <v>1.5</v>
      </c>
      <c r="AA64" s="166">
        <v>18.7</v>
      </c>
      <c r="AB64" s="166">
        <v>115.5</v>
      </c>
      <c r="AC64" s="61">
        <v>54</v>
      </c>
      <c r="AD64" s="4" t="s">
        <v>57</v>
      </c>
    </row>
    <row r="65" spans="1:30" ht="22.5" customHeight="1" x14ac:dyDescent="0.25">
      <c r="A65" s="45">
        <v>429</v>
      </c>
      <c r="B65" s="46" t="s">
        <v>109</v>
      </c>
      <c r="C65" s="65">
        <v>150</v>
      </c>
      <c r="D65" s="85">
        <v>3.15</v>
      </c>
      <c r="E65" s="85">
        <v>6.6</v>
      </c>
      <c r="F65" s="85">
        <v>16.350000000000001</v>
      </c>
      <c r="G65" s="85">
        <v>138</v>
      </c>
      <c r="H65" s="85">
        <v>5.0999999999999996</v>
      </c>
      <c r="I65" s="85">
        <v>1.4999999999999999E-2</v>
      </c>
      <c r="J65" s="85">
        <v>0.13500000000000001</v>
      </c>
      <c r="K65" s="85">
        <v>0.19500000000000001</v>
      </c>
      <c r="L65" s="85">
        <v>39</v>
      </c>
      <c r="M65" s="85">
        <v>1.05</v>
      </c>
      <c r="N65" s="85">
        <v>24.24</v>
      </c>
      <c r="O65" s="85">
        <v>73.959999999999994</v>
      </c>
      <c r="P65" s="126">
        <v>180</v>
      </c>
      <c r="Q65" s="63">
        <f>D65/150*180</f>
        <v>3.78</v>
      </c>
      <c r="R65" s="63">
        <f t="shared" ref="R65:AB65" si="52">E65/150*180</f>
        <v>7.92</v>
      </c>
      <c r="S65" s="63">
        <f t="shared" si="52"/>
        <v>19.62</v>
      </c>
      <c r="T65" s="63">
        <f t="shared" si="52"/>
        <v>165.6</v>
      </c>
      <c r="U65" s="63">
        <f t="shared" si="52"/>
        <v>6.1199999999999992</v>
      </c>
      <c r="V65" s="63">
        <f t="shared" si="52"/>
        <v>1.7999999999999999E-2</v>
      </c>
      <c r="W65" s="63">
        <f t="shared" si="52"/>
        <v>0.16200000000000001</v>
      </c>
      <c r="X65" s="63">
        <f t="shared" si="52"/>
        <v>0.23399999999999999</v>
      </c>
      <c r="Y65" s="63">
        <f t="shared" si="52"/>
        <v>46.800000000000004</v>
      </c>
      <c r="Z65" s="63">
        <f t="shared" si="52"/>
        <v>1.26</v>
      </c>
      <c r="AA65" s="63">
        <f t="shared" si="52"/>
        <v>29.087999999999997</v>
      </c>
      <c r="AB65" s="63">
        <f t="shared" si="52"/>
        <v>88.751999999999981</v>
      </c>
      <c r="AC65" s="45">
        <v>429</v>
      </c>
      <c r="AD65" s="4" t="s">
        <v>57</v>
      </c>
    </row>
    <row r="66" spans="1:30" ht="21.75" customHeight="1" x14ac:dyDescent="0.25">
      <c r="A66" s="45">
        <v>509</v>
      </c>
      <c r="B66" s="49" t="s">
        <v>110</v>
      </c>
      <c r="C66" s="66">
        <v>200</v>
      </c>
      <c r="D66" s="63">
        <v>0.5</v>
      </c>
      <c r="E66" s="63">
        <v>0</v>
      </c>
      <c r="F66" s="63">
        <v>27</v>
      </c>
      <c r="G66" s="63">
        <v>110</v>
      </c>
      <c r="H66" s="63">
        <v>0.5</v>
      </c>
      <c r="I66" s="63">
        <v>0</v>
      </c>
      <c r="J66" s="63">
        <v>0.01</v>
      </c>
      <c r="K66" s="63">
        <v>0</v>
      </c>
      <c r="L66" s="63">
        <v>28</v>
      </c>
      <c r="M66" s="63">
        <v>1.5</v>
      </c>
      <c r="N66" s="63">
        <v>22.33</v>
      </c>
      <c r="O66" s="63">
        <v>26.33</v>
      </c>
      <c r="P66" s="134">
        <v>200</v>
      </c>
      <c r="Q66" s="63">
        <v>0.5</v>
      </c>
      <c r="R66" s="63">
        <v>0</v>
      </c>
      <c r="S66" s="63">
        <v>27</v>
      </c>
      <c r="T66" s="63">
        <v>110</v>
      </c>
      <c r="U66" s="63">
        <v>0.5</v>
      </c>
      <c r="V66" s="63">
        <v>0</v>
      </c>
      <c r="W66" s="63">
        <v>0.01</v>
      </c>
      <c r="X66" s="63">
        <v>0</v>
      </c>
      <c r="Y66" s="63">
        <v>28</v>
      </c>
      <c r="Z66" s="63">
        <v>1.5</v>
      </c>
      <c r="AA66" s="63">
        <v>22.33</v>
      </c>
      <c r="AB66" s="63">
        <v>26.33</v>
      </c>
      <c r="AC66" s="45">
        <v>509</v>
      </c>
      <c r="AD66" s="4" t="s">
        <v>57</v>
      </c>
    </row>
    <row r="67" spans="1:30" ht="21" customHeight="1" x14ac:dyDescent="0.25">
      <c r="A67" s="45">
        <v>108</v>
      </c>
      <c r="B67" s="49" t="s">
        <v>90</v>
      </c>
      <c r="C67" s="47">
        <v>40</v>
      </c>
      <c r="D67" s="121">
        <v>3</v>
      </c>
      <c r="E67" s="121">
        <v>0.3</v>
      </c>
      <c r="F67" s="121">
        <v>20</v>
      </c>
      <c r="G67" s="121">
        <v>94</v>
      </c>
      <c r="H67" s="121">
        <v>0</v>
      </c>
      <c r="I67" s="121">
        <v>0</v>
      </c>
      <c r="J67" s="121">
        <v>4.3999999999999997E-2</v>
      </c>
      <c r="K67" s="121">
        <v>0.44</v>
      </c>
      <c r="L67" s="121">
        <v>8</v>
      </c>
      <c r="M67" s="121">
        <v>0.4</v>
      </c>
      <c r="N67" s="121">
        <v>14</v>
      </c>
      <c r="O67" s="121">
        <v>30</v>
      </c>
      <c r="P67" s="124">
        <v>50</v>
      </c>
      <c r="Q67" s="121">
        <v>3.8</v>
      </c>
      <c r="R67" s="121">
        <v>0.4</v>
      </c>
      <c r="S67" s="121">
        <v>24.6</v>
      </c>
      <c r="T67" s="121">
        <v>117.5</v>
      </c>
      <c r="U67" s="121">
        <v>0</v>
      </c>
      <c r="V67" s="121">
        <v>0</v>
      </c>
      <c r="W67" s="121">
        <v>5.5E-2</v>
      </c>
      <c r="X67" s="121">
        <v>0</v>
      </c>
      <c r="Y67" s="121">
        <v>10</v>
      </c>
      <c r="Z67" s="121">
        <v>0.55000000000000004</v>
      </c>
      <c r="AA67" s="121">
        <v>17</v>
      </c>
      <c r="AB67" s="121">
        <v>38</v>
      </c>
      <c r="AC67" s="45">
        <v>108</v>
      </c>
      <c r="AD67" s="4" t="s">
        <v>57</v>
      </c>
    </row>
    <row r="68" spans="1:30" ht="21" customHeight="1" x14ac:dyDescent="0.25">
      <c r="A68" s="45">
        <v>116</v>
      </c>
      <c r="B68" s="45" t="s">
        <v>96</v>
      </c>
      <c r="C68" s="53">
        <v>40</v>
      </c>
      <c r="D68" s="62">
        <v>2.6</v>
      </c>
      <c r="E68" s="62">
        <v>0.5</v>
      </c>
      <c r="F68" s="62">
        <v>14</v>
      </c>
      <c r="G68" s="62">
        <v>72.400000000000006</v>
      </c>
      <c r="H68" s="62">
        <v>0</v>
      </c>
      <c r="I68" s="62">
        <v>0</v>
      </c>
      <c r="J68" s="62">
        <v>0.1</v>
      </c>
      <c r="K68" s="62">
        <v>0</v>
      </c>
      <c r="L68" s="62">
        <v>14</v>
      </c>
      <c r="M68" s="62">
        <v>1.6</v>
      </c>
      <c r="N68" s="62">
        <v>13.6</v>
      </c>
      <c r="O68" s="62">
        <v>30.4</v>
      </c>
      <c r="P68" s="126">
        <v>50</v>
      </c>
      <c r="Q68" s="63">
        <v>3.3</v>
      </c>
      <c r="R68" s="63">
        <v>0.6</v>
      </c>
      <c r="S68" s="63">
        <v>17</v>
      </c>
      <c r="T68" s="63">
        <v>90.5</v>
      </c>
      <c r="U68" s="63">
        <v>0</v>
      </c>
      <c r="V68" s="63">
        <v>0</v>
      </c>
      <c r="W68" s="63">
        <v>0.09</v>
      </c>
      <c r="X68" s="63">
        <v>0</v>
      </c>
      <c r="Y68" s="63">
        <v>17.5</v>
      </c>
      <c r="Z68" s="63">
        <v>1.95</v>
      </c>
      <c r="AA68" s="63">
        <v>17</v>
      </c>
      <c r="AB68" s="63">
        <v>38</v>
      </c>
      <c r="AC68" s="45">
        <v>116</v>
      </c>
      <c r="AD68" s="4" t="s">
        <v>57</v>
      </c>
    </row>
    <row r="69" spans="1:30" ht="17.25" customHeight="1" x14ac:dyDescent="0.25">
      <c r="A69" s="49"/>
      <c r="B69" s="49"/>
      <c r="C69" s="47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124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49"/>
      <c r="AD69" s="4"/>
    </row>
    <row r="70" spans="1:30" ht="20.25" customHeight="1" x14ac:dyDescent="0.25">
      <c r="A70" s="45"/>
      <c r="B70" s="51" t="s">
        <v>15</v>
      </c>
      <c r="C70" s="188">
        <v>842.5</v>
      </c>
      <c r="D70" s="129">
        <f t="shared" ref="D70:O70" si="53">SUM(D62:D69)</f>
        <v>25.67</v>
      </c>
      <c r="E70" s="129">
        <f t="shared" si="53"/>
        <v>35.424999999999997</v>
      </c>
      <c r="F70" s="129">
        <f t="shared" si="53"/>
        <v>104.71000000000001</v>
      </c>
      <c r="G70" s="129">
        <f t="shared" si="53"/>
        <v>846</v>
      </c>
      <c r="H70" s="129">
        <f t="shared" si="53"/>
        <v>16.84</v>
      </c>
      <c r="I70" s="129">
        <f t="shared" si="53"/>
        <v>13.015000000000001</v>
      </c>
      <c r="J70" s="129">
        <f t="shared" si="53"/>
        <v>0.44500000000000006</v>
      </c>
      <c r="K70" s="129">
        <f t="shared" si="53"/>
        <v>3.9350000000000001</v>
      </c>
      <c r="L70" s="129">
        <f t="shared" si="53"/>
        <v>178.60000000000002</v>
      </c>
      <c r="M70" s="129">
        <f t="shared" si="53"/>
        <v>7.57</v>
      </c>
      <c r="N70" s="129">
        <f t="shared" si="53"/>
        <v>109.86999999999999</v>
      </c>
      <c r="O70" s="129">
        <f t="shared" si="53"/>
        <v>386.38999999999993</v>
      </c>
      <c r="P70" s="135">
        <v>962.5</v>
      </c>
      <c r="Q70" s="136">
        <f t="shared" ref="Q70:AB70" si="54">SUM(Q62:Q69)</f>
        <v>28.820000000000004</v>
      </c>
      <c r="R70" s="136">
        <f t="shared" si="54"/>
        <v>40.195</v>
      </c>
      <c r="S70" s="136">
        <f t="shared" si="54"/>
        <v>120.02000000000001</v>
      </c>
      <c r="T70" s="136">
        <f t="shared" si="54"/>
        <v>966.37</v>
      </c>
      <c r="U70" s="136">
        <f t="shared" si="54"/>
        <v>20.689999999999998</v>
      </c>
      <c r="V70" s="136">
        <f t="shared" si="54"/>
        <v>16.518000000000001</v>
      </c>
      <c r="W70" s="136">
        <f t="shared" si="54"/>
        <v>0.51200000000000001</v>
      </c>
      <c r="X70" s="136">
        <f t="shared" si="54"/>
        <v>4.4340000000000002</v>
      </c>
      <c r="Y70" s="136">
        <f t="shared" si="54"/>
        <v>213.5</v>
      </c>
      <c r="Z70" s="136">
        <f t="shared" si="54"/>
        <v>8.7199999999999989</v>
      </c>
      <c r="AA70" s="136">
        <f t="shared" si="54"/>
        <v>126.318</v>
      </c>
      <c r="AB70" s="136">
        <f t="shared" si="54"/>
        <v>448.98199999999991</v>
      </c>
      <c r="AC70" s="45"/>
      <c r="AD70" s="45"/>
    </row>
    <row r="71" spans="1:30" x14ac:dyDescent="0.25">
      <c r="A71" s="45"/>
      <c r="B71" s="59" t="s">
        <v>16</v>
      </c>
      <c r="C71" s="58"/>
      <c r="D71" s="62">
        <f t="shared" ref="D71:O71" si="55">D60+D70</f>
        <v>40.71</v>
      </c>
      <c r="E71" s="62">
        <f t="shared" si="55"/>
        <v>47.504999999999995</v>
      </c>
      <c r="F71" s="62">
        <f t="shared" si="55"/>
        <v>206.21</v>
      </c>
      <c r="G71" s="62">
        <f t="shared" si="55"/>
        <v>1421</v>
      </c>
      <c r="H71" s="62">
        <f t="shared" si="55"/>
        <v>39.480000000000004</v>
      </c>
      <c r="I71" s="62">
        <f t="shared" si="55"/>
        <v>45.414999999999999</v>
      </c>
      <c r="J71" s="62">
        <f t="shared" si="55"/>
        <v>0.44500000000000006</v>
      </c>
      <c r="K71" s="62">
        <f t="shared" si="55"/>
        <v>3.9350000000000001</v>
      </c>
      <c r="L71" s="62">
        <f t="shared" si="55"/>
        <v>478.8</v>
      </c>
      <c r="M71" s="62">
        <f t="shared" si="55"/>
        <v>13.27</v>
      </c>
      <c r="N71" s="62">
        <f t="shared" si="55"/>
        <v>217</v>
      </c>
      <c r="O71" s="62">
        <f t="shared" si="55"/>
        <v>723.29</v>
      </c>
      <c r="P71" s="135"/>
      <c r="Q71" s="62">
        <f t="shared" ref="Q71:AB71" si="56">Q60+Q70</f>
        <v>45.52</v>
      </c>
      <c r="R71" s="62">
        <f t="shared" si="56"/>
        <v>53.245000000000005</v>
      </c>
      <c r="S71" s="62">
        <f t="shared" si="56"/>
        <v>215.245</v>
      </c>
      <c r="T71" s="62">
        <f t="shared" si="56"/>
        <v>1531.62</v>
      </c>
      <c r="U71" s="62">
        <f t="shared" si="56"/>
        <v>23.664999999999999</v>
      </c>
      <c r="V71" s="62">
        <f t="shared" si="56"/>
        <v>57.018000000000001</v>
      </c>
      <c r="W71" s="62">
        <f t="shared" si="56"/>
        <v>0.78700000000000003</v>
      </c>
      <c r="X71" s="62">
        <f t="shared" si="56"/>
        <v>4.6690000000000005</v>
      </c>
      <c r="Y71" s="62">
        <f t="shared" si="56"/>
        <v>517.75</v>
      </c>
      <c r="Z71" s="62">
        <f t="shared" si="56"/>
        <v>10.694999999999999</v>
      </c>
      <c r="AA71" s="62">
        <f t="shared" si="56"/>
        <v>239.398</v>
      </c>
      <c r="AB71" s="62">
        <f t="shared" si="56"/>
        <v>829.63199999999983</v>
      </c>
      <c r="AC71" s="45"/>
      <c r="AD71" s="45"/>
    </row>
    <row r="72" spans="1:30" x14ac:dyDescent="0.25">
      <c r="A72" s="68"/>
      <c r="B72" s="55"/>
      <c r="C72" s="50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50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68"/>
      <c r="AD72" s="68"/>
    </row>
    <row r="73" spans="1:30" ht="15.75" x14ac:dyDescent="0.25">
      <c r="A73" s="37"/>
      <c r="B73" s="39" t="s">
        <v>64</v>
      </c>
      <c r="AC73" s="37"/>
      <c r="AD73" s="37"/>
    </row>
    <row r="74" spans="1:30" ht="15.75" x14ac:dyDescent="0.25">
      <c r="A74" s="38"/>
      <c r="B74" s="39" t="s">
        <v>40</v>
      </c>
      <c r="C74" s="15"/>
      <c r="D74" s="1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38"/>
      <c r="AD74" s="38"/>
    </row>
    <row r="75" spans="1:30" ht="15.75" x14ac:dyDescent="0.25">
      <c r="A75" s="38"/>
      <c r="B75" s="39" t="s">
        <v>76</v>
      </c>
      <c r="C75" s="17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38"/>
      <c r="AD75" s="38"/>
    </row>
    <row r="76" spans="1:30" ht="28.5" customHeight="1" x14ac:dyDescent="0.25">
      <c r="A76" s="11" t="s">
        <v>35</v>
      </c>
      <c r="B76" s="28" t="s">
        <v>0</v>
      </c>
      <c r="C76" s="8" t="s">
        <v>19</v>
      </c>
      <c r="D76" s="210" t="s">
        <v>13</v>
      </c>
      <c r="E76" s="211"/>
      <c r="F76" s="211"/>
      <c r="G76" s="212"/>
      <c r="H76" s="209" t="s">
        <v>1</v>
      </c>
      <c r="I76" s="209"/>
      <c r="J76" s="209"/>
      <c r="K76" s="209"/>
      <c r="L76" s="209" t="s">
        <v>14</v>
      </c>
      <c r="M76" s="209"/>
      <c r="N76" s="209"/>
      <c r="O76" s="209"/>
      <c r="P76" s="8" t="s">
        <v>20</v>
      </c>
      <c r="Q76" s="210" t="s">
        <v>13</v>
      </c>
      <c r="R76" s="211"/>
      <c r="S76" s="211"/>
      <c r="T76" s="212"/>
      <c r="U76" s="209" t="s">
        <v>1</v>
      </c>
      <c r="V76" s="209"/>
      <c r="W76" s="209"/>
      <c r="X76" s="209"/>
      <c r="Y76" s="209" t="s">
        <v>14</v>
      </c>
      <c r="Z76" s="209"/>
      <c r="AA76" s="209"/>
      <c r="AB76" s="209"/>
      <c r="AC76" s="11" t="s">
        <v>35</v>
      </c>
      <c r="AD76" s="104" t="s">
        <v>58</v>
      </c>
    </row>
    <row r="77" spans="1:30" ht="15.75" x14ac:dyDescent="0.25">
      <c r="A77" s="45"/>
      <c r="B77" s="42" t="s">
        <v>2</v>
      </c>
      <c r="C77" s="59" t="s">
        <v>11</v>
      </c>
      <c r="D77" s="70" t="s">
        <v>3</v>
      </c>
      <c r="E77" s="59" t="s">
        <v>4</v>
      </c>
      <c r="F77" s="59" t="s">
        <v>5</v>
      </c>
      <c r="G77" s="59" t="s">
        <v>10</v>
      </c>
      <c r="H77" s="59" t="s">
        <v>7</v>
      </c>
      <c r="I77" s="59" t="s">
        <v>21</v>
      </c>
      <c r="J77" s="59" t="s">
        <v>6</v>
      </c>
      <c r="K77" s="59" t="s">
        <v>22</v>
      </c>
      <c r="L77" s="59" t="s">
        <v>8</v>
      </c>
      <c r="M77" s="59" t="s">
        <v>12</v>
      </c>
      <c r="N77" s="59" t="s">
        <v>24</v>
      </c>
      <c r="O77" s="59" t="s">
        <v>23</v>
      </c>
      <c r="P77" s="59" t="s">
        <v>11</v>
      </c>
      <c r="Q77" s="59" t="s">
        <v>3</v>
      </c>
      <c r="R77" s="59" t="s">
        <v>4</v>
      </c>
      <c r="S77" s="59" t="s">
        <v>5</v>
      </c>
      <c r="T77" s="59" t="s">
        <v>10</v>
      </c>
      <c r="U77" s="59" t="s">
        <v>7</v>
      </c>
      <c r="V77" s="59" t="s">
        <v>21</v>
      </c>
      <c r="W77" s="59" t="s">
        <v>6</v>
      </c>
      <c r="X77" s="59" t="s">
        <v>22</v>
      </c>
      <c r="Y77" s="59" t="s">
        <v>8</v>
      </c>
      <c r="Z77" s="59" t="s">
        <v>12</v>
      </c>
      <c r="AA77" s="59" t="s">
        <v>24</v>
      </c>
      <c r="AB77" s="59" t="s">
        <v>23</v>
      </c>
      <c r="AC77" s="45"/>
      <c r="AD77" s="45"/>
    </row>
    <row r="78" spans="1:30" ht="28.5" customHeight="1" x14ac:dyDescent="0.25">
      <c r="A78" s="45">
        <v>313</v>
      </c>
      <c r="B78" s="46" t="s">
        <v>111</v>
      </c>
      <c r="C78" s="53" t="s">
        <v>43</v>
      </c>
      <c r="D78" s="72">
        <v>24</v>
      </c>
      <c r="E78" s="72">
        <v>25</v>
      </c>
      <c r="F78" s="72">
        <v>23.9</v>
      </c>
      <c r="G78" s="72">
        <v>425</v>
      </c>
      <c r="H78" s="72">
        <v>0.6</v>
      </c>
      <c r="I78" s="72">
        <v>0.2</v>
      </c>
      <c r="J78" s="72">
        <v>0.1</v>
      </c>
      <c r="K78" s="72">
        <v>0.8</v>
      </c>
      <c r="L78" s="72">
        <v>297</v>
      </c>
      <c r="M78" s="72">
        <v>1</v>
      </c>
      <c r="N78" s="72">
        <v>52.5</v>
      </c>
      <c r="O78" s="72">
        <v>393</v>
      </c>
      <c r="P78" s="53" t="s">
        <v>43</v>
      </c>
      <c r="Q78" s="72">
        <v>24</v>
      </c>
      <c r="R78" s="72">
        <v>25</v>
      </c>
      <c r="S78" s="72">
        <v>23.9</v>
      </c>
      <c r="T78" s="72">
        <v>425</v>
      </c>
      <c r="U78" s="72">
        <v>0.6</v>
      </c>
      <c r="V78" s="72">
        <v>0.2</v>
      </c>
      <c r="W78" s="72">
        <v>0.1</v>
      </c>
      <c r="X78" s="72">
        <v>0.8</v>
      </c>
      <c r="Y78" s="72">
        <v>297</v>
      </c>
      <c r="Z78" s="72">
        <v>1</v>
      </c>
      <c r="AA78" s="72">
        <v>52.5</v>
      </c>
      <c r="AB78" s="72">
        <v>393</v>
      </c>
      <c r="AC78" s="45">
        <v>313</v>
      </c>
      <c r="AD78" s="4" t="s">
        <v>57</v>
      </c>
    </row>
    <row r="79" spans="1:30" ht="19.5" customHeight="1" x14ac:dyDescent="0.25">
      <c r="A79" s="58">
        <v>494</v>
      </c>
      <c r="B79" s="49" t="s">
        <v>99</v>
      </c>
      <c r="C79" s="47" t="s">
        <v>26</v>
      </c>
      <c r="D79" s="73">
        <v>0.1</v>
      </c>
      <c r="E79" s="73">
        <v>0</v>
      </c>
      <c r="F79" s="73">
        <v>15.2</v>
      </c>
      <c r="G79" s="73">
        <v>61</v>
      </c>
      <c r="H79" s="73">
        <v>2.8</v>
      </c>
      <c r="I79" s="73">
        <v>0</v>
      </c>
      <c r="J79" s="73">
        <v>0</v>
      </c>
      <c r="K79" s="73">
        <v>0</v>
      </c>
      <c r="L79" s="73">
        <v>13.06</v>
      </c>
      <c r="M79" s="73">
        <v>0</v>
      </c>
      <c r="N79" s="73">
        <v>1.55</v>
      </c>
      <c r="O79" s="73">
        <v>2.89</v>
      </c>
      <c r="P79" s="137" t="s">
        <v>26</v>
      </c>
      <c r="Q79" s="73">
        <v>0.1</v>
      </c>
      <c r="R79" s="73">
        <v>0</v>
      </c>
      <c r="S79" s="73">
        <v>15.2</v>
      </c>
      <c r="T79" s="73">
        <v>61</v>
      </c>
      <c r="U79" s="73">
        <v>2.8</v>
      </c>
      <c r="V79" s="73">
        <v>0</v>
      </c>
      <c r="W79" s="73">
        <v>0</v>
      </c>
      <c r="X79" s="73">
        <v>0</v>
      </c>
      <c r="Y79" s="73">
        <v>13.06</v>
      </c>
      <c r="Z79" s="73">
        <v>0</v>
      </c>
      <c r="AA79" s="73">
        <v>1.55</v>
      </c>
      <c r="AB79" s="73">
        <v>2.89</v>
      </c>
      <c r="AC79" s="58">
        <v>494</v>
      </c>
      <c r="AD79" s="4" t="s">
        <v>57</v>
      </c>
    </row>
    <row r="80" spans="1:30" ht="21.75" customHeight="1" x14ac:dyDescent="0.25">
      <c r="A80" s="45">
        <v>108</v>
      </c>
      <c r="B80" s="49" t="s">
        <v>90</v>
      </c>
      <c r="C80" s="47">
        <v>40</v>
      </c>
      <c r="D80" s="121">
        <v>3</v>
      </c>
      <c r="E80" s="121">
        <v>0.3</v>
      </c>
      <c r="F80" s="121">
        <v>20</v>
      </c>
      <c r="G80" s="121">
        <v>94</v>
      </c>
      <c r="H80" s="121">
        <v>0</v>
      </c>
      <c r="I80" s="121">
        <v>0</v>
      </c>
      <c r="J80" s="121">
        <v>4.3999999999999997E-2</v>
      </c>
      <c r="K80" s="121">
        <v>0.44</v>
      </c>
      <c r="L80" s="121">
        <v>8</v>
      </c>
      <c r="M80" s="121">
        <v>0.4</v>
      </c>
      <c r="N80" s="121">
        <v>14</v>
      </c>
      <c r="O80" s="121">
        <v>30</v>
      </c>
      <c r="P80" s="137">
        <v>50</v>
      </c>
      <c r="Q80" s="121">
        <v>3.8</v>
      </c>
      <c r="R80" s="121">
        <v>0.4</v>
      </c>
      <c r="S80" s="121">
        <v>24.6</v>
      </c>
      <c r="T80" s="121">
        <v>117.5</v>
      </c>
      <c r="U80" s="121">
        <v>0</v>
      </c>
      <c r="V80" s="121">
        <v>0</v>
      </c>
      <c r="W80" s="121">
        <v>5.5E-2</v>
      </c>
      <c r="X80" s="121">
        <v>0</v>
      </c>
      <c r="Y80" s="121">
        <v>10</v>
      </c>
      <c r="Z80" s="121">
        <v>0.55000000000000004</v>
      </c>
      <c r="AA80" s="121">
        <v>17</v>
      </c>
      <c r="AB80" s="121">
        <v>38</v>
      </c>
      <c r="AC80" s="45">
        <v>108</v>
      </c>
      <c r="AD80" s="4" t="s">
        <v>57</v>
      </c>
    </row>
    <row r="81" spans="1:30" ht="19.5" customHeight="1" x14ac:dyDescent="0.25">
      <c r="A81" s="45"/>
      <c r="B81" s="49" t="s">
        <v>85</v>
      </c>
      <c r="C81" s="182">
        <v>50</v>
      </c>
      <c r="D81" s="72">
        <v>4.8</v>
      </c>
      <c r="E81" s="72">
        <v>1.1000000000000001</v>
      </c>
      <c r="F81" s="72">
        <v>28.1</v>
      </c>
      <c r="G81" s="72">
        <v>142</v>
      </c>
      <c r="H81" s="72">
        <v>0.1</v>
      </c>
      <c r="I81" s="72">
        <v>0</v>
      </c>
      <c r="J81" s="72">
        <v>0.1</v>
      </c>
      <c r="K81" s="72">
        <v>0.6</v>
      </c>
      <c r="L81" s="72">
        <v>30</v>
      </c>
      <c r="M81" s="72">
        <v>0.5</v>
      </c>
      <c r="N81" s="72">
        <v>9</v>
      </c>
      <c r="O81" s="72">
        <v>47</v>
      </c>
      <c r="P81" s="138">
        <v>50</v>
      </c>
      <c r="Q81" s="72">
        <v>5</v>
      </c>
      <c r="R81" s="72">
        <v>1</v>
      </c>
      <c r="S81" s="72">
        <v>28</v>
      </c>
      <c r="T81" s="72">
        <v>142</v>
      </c>
      <c r="U81" s="72">
        <v>0</v>
      </c>
      <c r="V81" s="72">
        <v>0</v>
      </c>
      <c r="W81" s="72">
        <v>0</v>
      </c>
      <c r="X81" s="72">
        <v>1</v>
      </c>
      <c r="Y81" s="72">
        <v>30</v>
      </c>
      <c r="Z81" s="72">
        <v>1</v>
      </c>
      <c r="AA81" s="72">
        <v>9</v>
      </c>
      <c r="AB81" s="72">
        <v>47</v>
      </c>
      <c r="AC81" s="45"/>
      <c r="AD81" s="4"/>
    </row>
    <row r="82" spans="1:30" ht="18.75" customHeight="1" x14ac:dyDescent="0.25">
      <c r="A82" s="45"/>
      <c r="B82" s="51" t="s">
        <v>15</v>
      </c>
      <c r="C82" s="194">
        <v>467</v>
      </c>
      <c r="D82" s="139">
        <f t="shared" ref="D82:O82" si="57">SUM(D78:D81)</f>
        <v>31.900000000000002</v>
      </c>
      <c r="E82" s="139">
        <f t="shared" si="57"/>
        <v>26.400000000000002</v>
      </c>
      <c r="F82" s="139">
        <f t="shared" si="57"/>
        <v>87.199999999999989</v>
      </c>
      <c r="G82" s="139">
        <f t="shared" si="57"/>
        <v>722</v>
      </c>
      <c r="H82" s="139">
        <f t="shared" si="57"/>
        <v>3.5</v>
      </c>
      <c r="I82" s="139">
        <f t="shared" si="57"/>
        <v>0.2</v>
      </c>
      <c r="J82" s="139">
        <f t="shared" si="57"/>
        <v>0.24400000000000002</v>
      </c>
      <c r="K82" s="139">
        <f t="shared" si="57"/>
        <v>1.8399999999999999</v>
      </c>
      <c r="L82" s="139">
        <f t="shared" si="57"/>
        <v>348.06</v>
      </c>
      <c r="M82" s="139">
        <f t="shared" si="57"/>
        <v>1.9</v>
      </c>
      <c r="N82" s="139">
        <f t="shared" si="57"/>
        <v>77.05</v>
      </c>
      <c r="O82" s="139">
        <f t="shared" si="57"/>
        <v>472.89</v>
      </c>
      <c r="P82" s="195">
        <v>477</v>
      </c>
      <c r="Q82" s="139">
        <f t="shared" ref="Q82:AB82" si="58">SUM(Q78:Q81)</f>
        <v>32.900000000000006</v>
      </c>
      <c r="R82" s="139">
        <f t="shared" si="58"/>
        <v>26.4</v>
      </c>
      <c r="S82" s="139">
        <f t="shared" si="58"/>
        <v>91.699999999999989</v>
      </c>
      <c r="T82" s="139">
        <f t="shared" si="58"/>
        <v>745.5</v>
      </c>
      <c r="U82" s="139">
        <f t="shared" si="58"/>
        <v>3.4</v>
      </c>
      <c r="V82" s="139">
        <f t="shared" si="58"/>
        <v>0.2</v>
      </c>
      <c r="W82" s="139">
        <f t="shared" si="58"/>
        <v>0.155</v>
      </c>
      <c r="X82" s="139">
        <f t="shared" si="58"/>
        <v>1.8</v>
      </c>
      <c r="Y82" s="139">
        <f t="shared" si="58"/>
        <v>350.06</v>
      </c>
      <c r="Z82" s="139">
        <f t="shared" si="58"/>
        <v>2.5499999999999998</v>
      </c>
      <c r="AA82" s="139">
        <f t="shared" si="58"/>
        <v>80.05</v>
      </c>
      <c r="AB82" s="139">
        <f t="shared" si="58"/>
        <v>480.89</v>
      </c>
      <c r="AC82" s="45"/>
      <c r="AD82" s="45"/>
    </row>
    <row r="83" spans="1:30" ht="32.25" customHeight="1" x14ac:dyDescent="0.25">
      <c r="A83" s="45"/>
      <c r="B83" s="78" t="s">
        <v>9</v>
      </c>
      <c r="C83" s="58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1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45"/>
      <c r="AD83" s="45"/>
    </row>
    <row r="84" spans="1:30" ht="26.25" x14ac:dyDescent="0.25">
      <c r="A84" s="49">
        <v>66</v>
      </c>
      <c r="B84" s="46" t="s">
        <v>112</v>
      </c>
      <c r="C84" s="47">
        <v>80</v>
      </c>
      <c r="D84" s="63">
        <v>1.36</v>
      </c>
      <c r="E84" s="63">
        <v>4.24</v>
      </c>
      <c r="F84" s="63">
        <v>8.4</v>
      </c>
      <c r="G84" s="63">
        <v>76.8</v>
      </c>
      <c r="H84" s="63">
        <v>10.5</v>
      </c>
      <c r="I84" s="63">
        <f t="shared" ref="I84" si="59">V84*6/10</f>
        <v>0</v>
      </c>
      <c r="J84" s="63">
        <v>0.06</v>
      </c>
      <c r="K84" s="63">
        <v>1.92</v>
      </c>
      <c r="L84" s="63">
        <v>15</v>
      </c>
      <c r="M84" s="63">
        <v>0.56000000000000005</v>
      </c>
      <c r="N84" s="63">
        <v>16.8</v>
      </c>
      <c r="O84" s="63">
        <v>39.200000000000003</v>
      </c>
      <c r="P84" s="124">
        <v>100</v>
      </c>
      <c r="Q84" s="63">
        <v>1.7</v>
      </c>
      <c r="R84" s="63">
        <v>5.3</v>
      </c>
      <c r="S84" s="63">
        <v>10.5</v>
      </c>
      <c r="T84" s="63">
        <v>96</v>
      </c>
      <c r="U84" s="63">
        <v>13.1</v>
      </c>
      <c r="V84" s="63">
        <v>0</v>
      </c>
      <c r="W84" s="63">
        <v>0.08</v>
      </c>
      <c r="X84" s="63">
        <v>2.4</v>
      </c>
      <c r="Y84" s="63">
        <v>19</v>
      </c>
      <c r="Z84" s="63">
        <v>0.7</v>
      </c>
      <c r="AA84" s="63">
        <v>21</v>
      </c>
      <c r="AB84" s="63">
        <v>49</v>
      </c>
      <c r="AC84" s="49">
        <v>66</v>
      </c>
      <c r="AD84" s="4" t="s">
        <v>57</v>
      </c>
    </row>
    <row r="85" spans="1:30" s="170" customFormat="1" ht="38.25" x14ac:dyDescent="0.25">
      <c r="A85" s="176">
        <v>128</v>
      </c>
      <c r="B85" s="74" t="s">
        <v>113</v>
      </c>
      <c r="C85" s="173" t="s">
        <v>30</v>
      </c>
      <c r="D85" s="174">
        <v>5.0999999999999996</v>
      </c>
      <c r="E85" s="174">
        <v>7.9</v>
      </c>
      <c r="F85" s="174">
        <v>8.9</v>
      </c>
      <c r="G85" s="174">
        <v>127.6</v>
      </c>
      <c r="H85" s="174">
        <v>8.3000000000000007</v>
      </c>
      <c r="I85" s="174">
        <v>0</v>
      </c>
      <c r="J85" s="174">
        <v>0.04</v>
      </c>
      <c r="K85" s="174">
        <v>1.92</v>
      </c>
      <c r="L85" s="174">
        <v>36.56</v>
      </c>
      <c r="M85" s="174">
        <v>0.56000000000000005</v>
      </c>
      <c r="N85" s="174">
        <v>16.8</v>
      </c>
      <c r="O85" s="175">
        <v>39.200000000000003</v>
      </c>
      <c r="P85" s="177" t="s">
        <v>28</v>
      </c>
      <c r="Q85" s="174">
        <v>5.5</v>
      </c>
      <c r="R85" s="174">
        <v>8.9</v>
      </c>
      <c r="S85" s="174">
        <v>11.01</v>
      </c>
      <c r="T85" s="174">
        <v>146.6</v>
      </c>
      <c r="U85" s="174">
        <v>10.3</v>
      </c>
      <c r="V85" s="174">
        <v>0.01</v>
      </c>
      <c r="W85" s="174">
        <v>0.04</v>
      </c>
      <c r="X85" s="174">
        <v>2.5499999999999998</v>
      </c>
      <c r="Y85" s="174">
        <v>34.5</v>
      </c>
      <c r="Z85" s="174">
        <v>2.2000000000000002</v>
      </c>
      <c r="AA85" s="174">
        <v>39.6</v>
      </c>
      <c r="AB85" s="174">
        <v>145.80000000000001</v>
      </c>
      <c r="AC85" s="176">
        <v>128</v>
      </c>
      <c r="AD85" s="4" t="s">
        <v>57</v>
      </c>
    </row>
    <row r="86" spans="1:30" ht="26.25" x14ac:dyDescent="0.25">
      <c r="A86" s="61" t="s">
        <v>82</v>
      </c>
      <c r="B86" s="161" t="s">
        <v>84</v>
      </c>
      <c r="C86" s="52" t="s">
        <v>53</v>
      </c>
      <c r="D86" s="166">
        <v>13.5</v>
      </c>
      <c r="E86" s="166">
        <v>14.14</v>
      </c>
      <c r="F86" s="166">
        <v>10.54</v>
      </c>
      <c r="G86" s="166">
        <v>219.47</v>
      </c>
      <c r="H86" s="166">
        <v>1.03</v>
      </c>
      <c r="I86" s="166">
        <v>0</v>
      </c>
      <c r="J86" s="166">
        <v>0</v>
      </c>
      <c r="K86" s="166">
        <v>0.5</v>
      </c>
      <c r="L86" s="166">
        <v>19.3</v>
      </c>
      <c r="M86" s="166">
        <v>1.4</v>
      </c>
      <c r="N86" s="166">
        <v>18.64</v>
      </c>
      <c r="O86" s="166">
        <v>95.3</v>
      </c>
      <c r="P86" s="168" t="s">
        <v>46</v>
      </c>
      <c r="Q86" s="166">
        <v>15</v>
      </c>
      <c r="R86" s="166">
        <v>15.7</v>
      </c>
      <c r="S86" s="166">
        <v>11.7</v>
      </c>
      <c r="T86" s="166">
        <v>243.85</v>
      </c>
      <c r="U86" s="166">
        <v>1.1499999999999999</v>
      </c>
      <c r="V86" s="166">
        <v>2.8000000000000001E-2</v>
      </c>
      <c r="W86" s="166">
        <v>0</v>
      </c>
      <c r="X86" s="166">
        <v>0.56999999999999995</v>
      </c>
      <c r="Y86" s="166">
        <v>21.43</v>
      </c>
      <c r="Z86" s="166">
        <v>1.6</v>
      </c>
      <c r="AA86" s="166">
        <v>20.7</v>
      </c>
      <c r="AB86" s="166">
        <v>105.9</v>
      </c>
      <c r="AC86" s="61" t="s">
        <v>82</v>
      </c>
      <c r="AD86" s="169" t="s">
        <v>57</v>
      </c>
    </row>
    <row r="87" spans="1:30" ht="18.75" customHeight="1" x14ac:dyDescent="0.25">
      <c r="A87" s="116">
        <v>415</v>
      </c>
      <c r="B87" s="46" t="s">
        <v>114</v>
      </c>
      <c r="C87" s="47">
        <v>150</v>
      </c>
      <c r="D87" s="63">
        <v>3.5</v>
      </c>
      <c r="E87" s="63">
        <v>5.64</v>
      </c>
      <c r="F87" s="63">
        <v>29.29</v>
      </c>
      <c r="G87" s="63">
        <v>183.4</v>
      </c>
      <c r="H87" s="63">
        <f t="shared" ref="H87" si="60">U87/15*12</f>
        <v>0</v>
      </c>
      <c r="I87" s="63">
        <f t="shared" ref="I87" si="61">V87/15*12</f>
        <v>0</v>
      </c>
      <c r="J87" s="63">
        <v>0.03</v>
      </c>
      <c r="K87" s="63">
        <v>0.19</v>
      </c>
      <c r="L87" s="63">
        <v>4.8</v>
      </c>
      <c r="M87" s="63">
        <v>0.51</v>
      </c>
      <c r="N87" s="63">
        <v>8.33</v>
      </c>
      <c r="O87" s="63">
        <v>28.27</v>
      </c>
      <c r="P87" s="124">
        <v>200</v>
      </c>
      <c r="Q87" s="63">
        <v>4.5999999999999996</v>
      </c>
      <c r="R87" s="63">
        <v>7.52</v>
      </c>
      <c r="S87" s="63">
        <v>39.049999999999997</v>
      </c>
      <c r="T87" s="63">
        <v>244.5</v>
      </c>
      <c r="U87" s="63">
        <v>0</v>
      </c>
      <c r="V87" s="63">
        <v>0</v>
      </c>
      <c r="W87" s="63">
        <v>0.04</v>
      </c>
      <c r="X87" s="63">
        <v>0.25</v>
      </c>
      <c r="Y87" s="63">
        <v>6.4</v>
      </c>
      <c r="Z87" s="63">
        <v>0.68</v>
      </c>
      <c r="AA87" s="63">
        <v>11.1</v>
      </c>
      <c r="AB87" s="63">
        <v>37.6</v>
      </c>
      <c r="AC87" s="116">
        <v>415</v>
      </c>
      <c r="AD87" s="4" t="s">
        <v>57</v>
      </c>
    </row>
    <row r="88" spans="1:30" ht="21" customHeight="1" x14ac:dyDescent="0.25">
      <c r="A88" s="49">
        <v>519</v>
      </c>
      <c r="B88" s="49" t="s">
        <v>36</v>
      </c>
      <c r="C88" s="47">
        <v>200</v>
      </c>
      <c r="D88" s="73">
        <v>0.7</v>
      </c>
      <c r="E88" s="73">
        <v>0.3</v>
      </c>
      <c r="F88" s="73">
        <v>22.8</v>
      </c>
      <c r="G88" s="73">
        <v>97</v>
      </c>
      <c r="H88" s="73">
        <v>70</v>
      </c>
      <c r="I88" s="73">
        <v>0</v>
      </c>
      <c r="J88" s="73">
        <v>0.01</v>
      </c>
      <c r="K88" s="73">
        <v>0</v>
      </c>
      <c r="L88" s="73">
        <v>12</v>
      </c>
      <c r="M88" s="73">
        <v>1.5</v>
      </c>
      <c r="N88" s="73">
        <v>3</v>
      </c>
      <c r="O88" s="73">
        <v>3</v>
      </c>
      <c r="P88" s="137">
        <v>200</v>
      </c>
      <c r="Q88" s="73">
        <v>0.7</v>
      </c>
      <c r="R88" s="73">
        <v>0.3</v>
      </c>
      <c r="S88" s="73">
        <v>22.8</v>
      </c>
      <c r="T88" s="73">
        <v>97</v>
      </c>
      <c r="U88" s="73">
        <v>70</v>
      </c>
      <c r="V88" s="73">
        <v>0</v>
      </c>
      <c r="W88" s="73">
        <v>0.01</v>
      </c>
      <c r="X88" s="73">
        <v>0</v>
      </c>
      <c r="Y88" s="73">
        <v>12</v>
      </c>
      <c r="Z88" s="73">
        <v>1.5</v>
      </c>
      <c r="AA88" s="73">
        <v>3</v>
      </c>
      <c r="AB88" s="73">
        <v>3</v>
      </c>
      <c r="AC88" s="49">
        <v>519</v>
      </c>
      <c r="AD88" s="4" t="s">
        <v>57</v>
      </c>
    </row>
    <row r="89" spans="1:30" ht="21" customHeight="1" x14ac:dyDescent="0.25">
      <c r="A89" s="45">
        <v>108</v>
      </c>
      <c r="B89" s="49" t="s">
        <v>90</v>
      </c>
      <c r="C89" s="47">
        <v>40</v>
      </c>
      <c r="D89" s="121">
        <v>3</v>
      </c>
      <c r="E89" s="121">
        <v>0.3</v>
      </c>
      <c r="F89" s="121">
        <v>20</v>
      </c>
      <c r="G89" s="121">
        <v>94</v>
      </c>
      <c r="H89" s="121">
        <v>0</v>
      </c>
      <c r="I89" s="121">
        <v>0</v>
      </c>
      <c r="J89" s="121">
        <v>4.3999999999999997E-2</v>
      </c>
      <c r="K89" s="121">
        <v>0.44</v>
      </c>
      <c r="L89" s="121">
        <v>8</v>
      </c>
      <c r="M89" s="121">
        <v>0.4</v>
      </c>
      <c r="N89" s="121">
        <v>14</v>
      </c>
      <c r="O89" s="121">
        <v>30</v>
      </c>
      <c r="P89" s="137">
        <v>50</v>
      </c>
      <c r="Q89" s="121">
        <v>3.8</v>
      </c>
      <c r="R89" s="121">
        <v>0.4</v>
      </c>
      <c r="S89" s="121">
        <v>24.6</v>
      </c>
      <c r="T89" s="121">
        <v>117.5</v>
      </c>
      <c r="U89" s="121">
        <v>0</v>
      </c>
      <c r="V89" s="121">
        <v>0</v>
      </c>
      <c r="W89" s="121">
        <v>5.5E-2</v>
      </c>
      <c r="X89" s="121">
        <v>0</v>
      </c>
      <c r="Y89" s="121">
        <v>10</v>
      </c>
      <c r="Z89" s="121">
        <v>0.55000000000000004</v>
      </c>
      <c r="AA89" s="121">
        <v>17</v>
      </c>
      <c r="AB89" s="121">
        <v>38</v>
      </c>
      <c r="AC89" s="45">
        <v>108</v>
      </c>
      <c r="AD89" s="4" t="s">
        <v>57</v>
      </c>
    </row>
    <row r="90" spans="1:30" x14ac:dyDescent="0.25">
      <c r="A90" s="45">
        <v>116</v>
      </c>
      <c r="B90" s="45" t="s">
        <v>96</v>
      </c>
      <c r="C90" s="53">
        <v>40</v>
      </c>
      <c r="D90" s="140">
        <v>2.6</v>
      </c>
      <c r="E90" s="140">
        <v>0.5</v>
      </c>
      <c r="F90" s="140">
        <v>14</v>
      </c>
      <c r="G90" s="140">
        <v>72.400000000000006</v>
      </c>
      <c r="H90" s="140">
        <v>0</v>
      </c>
      <c r="I90" s="140">
        <v>0</v>
      </c>
      <c r="J90" s="140">
        <v>0.1</v>
      </c>
      <c r="K90" s="140">
        <v>0</v>
      </c>
      <c r="L90" s="140">
        <v>14</v>
      </c>
      <c r="M90" s="140">
        <v>1.6</v>
      </c>
      <c r="N90" s="140">
        <v>13.6</v>
      </c>
      <c r="O90" s="140">
        <v>30.4</v>
      </c>
      <c r="P90" s="142">
        <v>50</v>
      </c>
      <c r="Q90" s="72">
        <v>3.3</v>
      </c>
      <c r="R90" s="72">
        <v>0.6</v>
      </c>
      <c r="S90" s="72">
        <v>17</v>
      </c>
      <c r="T90" s="72">
        <v>90.5</v>
      </c>
      <c r="U90" s="72">
        <v>0</v>
      </c>
      <c r="V90" s="72">
        <v>0</v>
      </c>
      <c r="W90" s="72">
        <v>0.09</v>
      </c>
      <c r="X90" s="72">
        <v>0</v>
      </c>
      <c r="Y90" s="72">
        <v>17.5</v>
      </c>
      <c r="Z90" s="72">
        <v>1.95</v>
      </c>
      <c r="AA90" s="72">
        <v>17</v>
      </c>
      <c r="AB90" s="72">
        <v>38</v>
      </c>
      <c r="AC90" s="45">
        <v>116</v>
      </c>
      <c r="AD90" s="4" t="s">
        <v>57</v>
      </c>
    </row>
    <row r="91" spans="1:30" ht="18.75" customHeight="1" x14ac:dyDescent="0.25">
      <c r="A91" s="45"/>
      <c r="B91" s="51" t="s">
        <v>15</v>
      </c>
      <c r="C91" s="188">
        <v>872.5</v>
      </c>
      <c r="D91" s="143">
        <f t="shared" ref="D91:O91" si="62">SUM(D84:D90)</f>
        <v>29.76</v>
      </c>
      <c r="E91" s="143">
        <f t="shared" si="62"/>
        <v>33.019999999999996</v>
      </c>
      <c r="F91" s="143">
        <f t="shared" si="62"/>
        <v>113.92999999999999</v>
      </c>
      <c r="G91" s="143">
        <f t="shared" si="62"/>
        <v>870.67</v>
      </c>
      <c r="H91" s="143">
        <f t="shared" si="62"/>
        <v>89.83</v>
      </c>
      <c r="I91" s="143">
        <f t="shared" si="62"/>
        <v>0</v>
      </c>
      <c r="J91" s="143">
        <f t="shared" si="62"/>
        <v>0.28400000000000003</v>
      </c>
      <c r="K91" s="143">
        <f t="shared" si="62"/>
        <v>4.9700000000000006</v>
      </c>
      <c r="L91" s="143">
        <f t="shared" si="62"/>
        <v>109.66</v>
      </c>
      <c r="M91" s="143">
        <f t="shared" si="62"/>
        <v>6.5300000000000011</v>
      </c>
      <c r="N91" s="143">
        <f t="shared" si="62"/>
        <v>91.169999999999987</v>
      </c>
      <c r="O91" s="143">
        <f t="shared" si="62"/>
        <v>265.37</v>
      </c>
      <c r="P91" s="190">
        <v>1022.5</v>
      </c>
      <c r="Q91" s="144">
        <f t="shared" ref="Q91:AB91" si="63">SUM(Q84:Q90)</f>
        <v>34.599999999999994</v>
      </c>
      <c r="R91" s="144">
        <f t="shared" si="63"/>
        <v>38.72</v>
      </c>
      <c r="S91" s="144">
        <f t="shared" si="63"/>
        <v>136.66</v>
      </c>
      <c r="T91" s="144">
        <f t="shared" si="63"/>
        <v>1035.95</v>
      </c>
      <c r="U91" s="144">
        <f t="shared" si="63"/>
        <v>94.55</v>
      </c>
      <c r="V91" s="144">
        <f t="shared" si="63"/>
        <v>3.7999999999999999E-2</v>
      </c>
      <c r="W91" s="144">
        <f t="shared" si="63"/>
        <v>0.315</v>
      </c>
      <c r="X91" s="144">
        <f t="shared" si="63"/>
        <v>5.77</v>
      </c>
      <c r="Y91" s="144">
        <f t="shared" si="63"/>
        <v>120.83000000000001</v>
      </c>
      <c r="Z91" s="144">
        <f t="shared" si="63"/>
        <v>9.18</v>
      </c>
      <c r="AA91" s="144">
        <f t="shared" si="63"/>
        <v>129.39999999999998</v>
      </c>
      <c r="AB91" s="144">
        <f t="shared" si="63"/>
        <v>417.30000000000007</v>
      </c>
      <c r="AC91" s="45"/>
      <c r="AD91" s="45"/>
    </row>
    <row r="92" spans="1:30" s="30" customFormat="1" ht="18.75" customHeight="1" x14ac:dyDescent="0.25">
      <c r="A92" s="75"/>
      <c r="B92" s="59" t="s">
        <v>16</v>
      </c>
      <c r="C92" s="58"/>
      <c r="D92" s="76">
        <f t="shared" ref="D92:O92" si="64">D82+D91</f>
        <v>61.660000000000004</v>
      </c>
      <c r="E92" s="76">
        <f t="shared" si="64"/>
        <v>59.42</v>
      </c>
      <c r="F92" s="76">
        <f t="shared" si="64"/>
        <v>201.13</v>
      </c>
      <c r="G92" s="76">
        <f t="shared" si="64"/>
        <v>1592.67</v>
      </c>
      <c r="H92" s="76">
        <f t="shared" si="64"/>
        <v>93.33</v>
      </c>
      <c r="I92" s="76">
        <f t="shared" si="64"/>
        <v>0.2</v>
      </c>
      <c r="J92" s="76">
        <f t="shared" si="64"/>
        <v>0.52800000000000002</v>
      </c>
      <c r="K92" s="76">
        <f t="shared" si="64"/>
        <v>6.8100000000000005</v>
      </c>
      <c r="L92" s="76">
        <f t="shared" si="64"/>
        <v>457.72</v>
      </c>
      <c r="M92" s="76">
        <f t="shared" si="64"/>
        <v>8.4300000000000015</v>
      </c>
      <c r="N92" s="76">
        <f t="shared" si="64"/>
        <v>168.21999999999997</v>
      </c>
      <c r="O92" s="76">
        <f t="shared" si="64"/>
        <v>738.26</v>
      </c>
      <c r="P92" s="145"/>
      <c r="Q92" s="76">
        <f t="shared" ref="Q92:AB92" si="65">Q91+Q82</f>
        <v>67.5</v>
      </c>
      <c r="R92" s="76">
        <f t="shared" si="65"/>
        <v>65.12</v>
      </c>
      <c r="S92" s="76">
        <f t="shared" si="65"/>
        <v>228.35999999999999</v>
      </c>
      <c r="T92" s="76">
        <f t="shared" si="65"/>
        <v>1781.45</v>
      </c>
      <c r="U92" s="76">
        <f t="shared" si="65"/>
        <v>97.95</v>
      </c>
      <c r="V92" s="76">
        <f t="shared" si="65"/>
        <v>0.23800000000000002</v>
      </c>
      <c r="W92" s="76">
        <f t="shared" si="65"/>
        <v>0.47</v>
      </c>
      <c r="X92" s="76">
        <f t="shared" si="65"/>
        <v>7.5699999999999994</v>
      </c>
      <c r="Y92" s="76">
        <f t="shared" si="65"/>
        <v>470.89</v>
      </c>
      <c r="Z92" s="76">
        <f t="shared" si="65"/>
        <v>11.73</v>
      </c>
      <c r="AA92" s="76">
        <f t="shared" si="65"/>
        <v>209.45</v>
      </c>
      <c r="AB92" s="77">
        <f t="shared" si="65"/>
        <v>898.19</v>
      </c>
      <c r="AC92" s="75"/>
      <c r="AD92" s="75"/>
    </row>
    <row r="93" spans="1:30" x14ac:dyDescent="0.25">
      <c r="A93" s="21"/>
      <c r="B93" s="36"/>
      <c r="C93" s="87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10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21"/>
      <c r="AD93" s="21"/>
    </row>
    <row r="94" spans="1:30" ht="15.75" x14ac:dyDescent="0.25">
      <c r="A94" s="5"/>
      <c r="B94" s="39" t="s">
        <v>65</v>
      </c>
      <c r="C94" s="1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5"/>
      <c r="AD94" s="5"/>
    </row>
    <row r="95" spans="1:30" ht="15.75" x14ac:dyDescent="0.25">
      <c r="A95" s="5"/>
      <c r="B95" s="39" t="s">
        <v>40</v>
      </c>
      <c r="C95" s="6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5"/>
      <c r="AD95" s="5"/>
    </row>
    <row r="96" spans="1:30" ht="21.75" customHeight="1" x14ac:dyDescent="0.25">
      <c r="A96" s="5"/>
      <c r="B96" s="39" t="s">
        <v>76</v>
      </c>
      <c r="C96" s="6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5"/>
      <c r="AD96" s="5"/>
    </row>
    <row r="97" spans="1:30" ht="28.5" customHeight="1" x14ac:dyDescent="0.25">
      <c r="A97" s="11" t="s">
        <v>35</v>
      </c>
      <c r="B97" s="28" t="s">
        <v>0</v>
      </c>
      <c r="C97" s="27" t="s">
        <v>19</v>
      </c>
      <c r="D97" s="210" t="s">
        <v>13</v>
      </c>
      <c r="E97" s="211"/>
      <c r="F97" s="211"/>
      <c r="G97" s="212"/>
      <c r="H97" s="214" t="s">
        <v>1</v>
      </c>
      <c r="I97" s="215"/>
      <c r="J97" s="215"/>
      <c r="K97" s="216"/>
      <c r="L97" s="214" t="s">
        <v>14</v>
      </c>
      <c r="M97" s="215"/>
      <c r="N97" s="215"/>
      <c r="O97" s="216"/>
      <c r="P97" s="27" t="s">
        <v>20</v>
      </c>
      <c r="Q97" s="210" t="s">
        <v>13</v>
      </c>
      <c r="R97" s="211"/>
      <c r="S97" s="211"/>
      <c r="T97" s="212"/>
      <c r="U97" s="214" t="s">
        <v>1</v>
      </c>
      <c r="V97" s="215"/>
      <c r="W97" s="215"/>
      <c r="X97" s="216"/>
      <c r="Y97" s="214" t="s">
        <v>14</v>
      </c>
      <c r="Z97" s="215"/>
      <c r="AA97" s="215"/>
      <c r="AB97" s="216"/>
      <c r="AC97" s="11" t="s">
        <v>35</v>
      </c>
      <c r="AD97" s="104" t="s">
        <v>58</v>
      </c>
    </row>
    <row r="98" spans="1:30" ht="15.75" x14ac:dyDescent="0.25">
      <c r="A98" s="4"/>
      <c r="B98" s="42" t="s">
        <v>2</v>
      </c>
      <c r="C98" s="28" t="s">
        <v>11</v>
      </c>
      <c r="D98" s="1" t="s">
        <v>3</v>
      </c>
      <c r="E98" s="1" t="s">
        <v>4</v>
      </c>
      <c r="F98" s="1" t="s">
        <v>5</v>
      </c>
      <c r="G98" s="1" t="s">
        <v>10</v>
      </c>
      <c r="H98" s="1" t="s">
        <v>7</v>
      </c>
      <c r="I98" s="1" t="s">
        <v>21</v>
      </c>
      <c r="J98" s="1" t="s">
        <v>6</v>
      </c>
      <c r="K98" s="1" t="s">
        <v>22</v>
      </c>
      <c r="L98" s="1" t="s">
        <v>8</v>
      </c>
      <c r="M98" s="1" t="s">
        <v>12</v>
      </c>
      <c r="N98" s="1" t="s">
        <v>24</v>
      </c>
      <c r="O98" s="1" t="s">
        <v>23</v>
      </c>
      <c r="P98" s="28" t="s">
        <v>11</v>
      </c>
      <c r="Q98" s="1" t="s">
        <v>3</v>
      </c>
      <c r="R98" s="1" t="s">
        <v>4</v>
      </c>
      <c r="S98" s="1" t="s">
        <v>5</v>
      </c>
      <c r="T98" s="1" t="s">
        <v>10</v>
      </c>
      <c r="U98" s="1" t="s">
        <v>7</v>
      </c>
      <c r="V98" s="1" t="s">
        <v>21</v>
      </c>
      <c r="W98" s="1" t="s">
        <v>6</v>
      </c>
      <c r="X98" s="1" t="s">
        <v>22</v>
      </c>
      <c r="Y98" s="1" t="s">
        <v>8</v>
      </c>
      <c r="Z98" s="1" t="s">
        <v>12</v>
      </c>
      <c r="AA98" s="1" t="s">
        <v>24</v>
      </c>
      <c r="AB98" s="1" t="s">
        <v>23</v>
      </c>
      <c r="AC98" s="4"/>
      <c r="AD98" s="4"/>
    </row>
    <row r="99" spans="1:30" ht="28.5" customHeight="1" x14ac:dyDescent="0.25">
      <c r="A99" s="116">
        <v>262</v>
      </c>
      <c r="B99" s="46" t="s">
        <v>49</v>
      </c>
      <c r="C99" s="47" t="s">
        <v>17</v>
      </c>
      <c r="D99" s="124">
        <v>6.3</v>
      </c>
      <c r="E99" s="121">
        <v>11.21</v>
      </c>
      <c r="F99" s="121">
        <v>31.9</v>
      </c>
      <c r="G99" s="121">
        <v>254.55</v>
      </c>
      <c r="H99" s="121">
        <v>1.38</v>
      </c>
      <c r="I99" s="121">
        <v>80.2</v>
      </c>
      <c r="J99" s="121">
        <v>0.09</v>
      </c>
      <c r="K99" s="121">
        <v>0</v>
      </c>
      <c r="L99" s="121">
        <v>137.65</v>
      </c>
      <c r="M99" s="121">
        <v>0.17</v>
      </c>
      <c r="N99" s="121">
        <v>20.56</v>
      </c>
      <c r="O99" s="121">
        <v>124.08</v>
      </c>
      <c r="P99" s="124" t="s">
        <v>25</v>
      </c>
      <c r="Q99" s="121">
        <v>7.87</v>
      </c>
      <c r="R99" s="121">
        <v>14</v>
      </c>
      <c r="S99" s="121">
        <v>39.869999999999997</v>
      </c>
      <c r="T99" s="121">
        <v>318.18</v>
      </c>
      <c r="U99" s="121">
        <v>1.72</v>
      </c>
      <c r="V99" s="121">
        <v>100.25</v>
      </c>
      <c r="W99" s="121">
        <v>0.11</v>
      </c>
      <c r="X99" s="121">
        <v>0</v>
      </c>
      <c r="Y99" s="121">
        <v>172.06</v>
      </c>
      <c r="Z99" s="121">
        <v>0.21</v>
      </c>
      <c r="AA99" s="121">
        <v>25.7</v>
      </c>
      <c r="AB99" s="121">
        <v>155.1</v>
      </c>
      <c r="AC99" s="116">
        <v>262</v>
      </c>
      <c r="AD99" s="4" t="s">
        <v>57</v>
      </c>
    </row>
    <row r="100" spans="1:30" s="30" customFormat="1" ht="18" customHeight="1" x14ac:dyDescent="0.25">
      <c r="A100" s="45">
        <v>100</v>
      </c>
      <c r="B100" s="74" t="s">
        <v>98</v>
      </c>
      <c r="C100" s="91">
        <v>15</v>
      </c>
      <c r="D100" s="98">
        <v>5</v>
      </c>
      <c r="E100" s="98">
        <v>5</v>
      </c>
      <c r="F100" s="98">
        <v>0</v>
      </c>
      <c r="G100" s="98">
        <v>51</v>
      </c>
      <c r="H100" s="98">
        <v>7.0000000000000007E-2</v>
      </c>
      <c r="I100" s="98">
        <v>0.04</v>
      </c>
      <c r="J100" s="120">
        <v>3.0000000000000001E-3</v>
      </c>
      <c r="K100" s="98">
        <v>0.05</v>
      </c>
      <c r="L100" s="98">
        <v>135</v>
      </c>
      <c r="M100" s="98">
        <v>0.09</v>
      </c>
      <c r="N100" s="98">
        <v>8</v>
      </c>
      <c r="O100" s="98">
        <v>89</v>
      </c>
      <c r="P100" s="91">
        <v>15</v>
      </c>
      <c r="Q100" s="98">
        <v>5</v>
      </c>
      <c r="R100" s="98">
        <v>5</v>
      </c>
      <c r="S100" s="98">
        <v>0</v>
      </c>
      <c r="T100" s="98">
        <v>51</v>
      </c>
      <c r="U100" s="98">
        <v>7.0000000000000007E-2</v>
      </c>
      <c r="V100" s="98">
        <v>0.04</v>
      </c>
      <c r="W100" s="120">
        <v>3.0000000000000001E-3</v>
      </c>
      <c r="X100" s="98">
        <v>0.05</v>
      </c>
      <c r="Y100" s="98">
        <v>135</v>
      </c>
      <c r="Z100" s="98">
        <v>0.09</v>
      </c>
      <c r="AA100" s="98">
        <v>8</v>
      </c>
      <c r="AB100" s="98">
        <v>89</v>
      </c>
      <c r="AC100" s="45">
        <v>100</v>
      </c>
      <c r="AD100" s="4" t="s">
        <v>57</v>
      </c>
    </row>
    <row r="101" spans="1:30" ht="18.75" customHeight="1" x14ac:dyDescent="0.25">
      <c r="A101" s="45">
        <v>501</v>
      </c>
      <c r="B101" s="46" t="s">
        <v>115</v>
      </c>
      <c r="C101" s="47">
        <v>200</v>
      </c>
      <c r="D101" s="63">
        <v>1.4</v>
      </c>
      <c r="E101" s="63">
        <v>1.6</v>
      </c>
      <c r="F101" s="63">
        <v>17</v>
      </c>
      <c r="G101" s="63">
        <v>89.32</v>
      </c>
      <c r="H101" s="121">
        <v>1.3</v>
      </c>
      <c r="I101" s="121">
        <v>8.4</v>
      </c>
      <c r="J101" s="121">
        <v>0.1</v>
      </c>
      <c r="K101" s="121">
        <v>0.1</v>
      </c>
      <c r="L101" s="121">
        <v>119</v>
      </c>
      <c r="M101" s="121">
        <v>0.1</v>
      </c>
      <c r="N101" s="121">
        <v>15.1</v>
      </c>
      <c r="O101" s="121">
        <v>79.2</v>
      </c>
      <c r="P101" s="124">
        <v>200</v>
      </c>
      <c r="Q101" s="63">
        <f>D101</f>
        <v>1.4</v>
      </c>
      <c r="R101" s="63">
        <f t="shared" ref="R101" si="66">E101</f>
        <v>1.6</v>
      </c>
      <c r="S101" s="63">
        <f t="shared" ref="S101" si="67">F101</f>
        <v>17</v>
      </c>
      <c r="T101" s="63">
        <f t="shared" ref="T101" si="68">G101</f>
        <v>89.32</v>
      </c>
      <c r="U101" s="63">
        <f t="shared" ref="U101" si="69">H101</f>
        <v>1.3</v>
      </c>
      <c r="V101" s="63">
        <f t="shared" ref="V101" si="70">I101</f>
        <v>8.4</v>
      </c>
      <c r="W101" s="63">
        <f t="shared" ref="W101" si="71">J101</f>
        <v>0.1</v>
      </c>
      <c r="X101" s="63">
        <f t="shared" ref="X101" si="72">K101</f>
        <v>0.1</v>
      </c>
      <c r="Y101" s="63">
        <f t="shared" ref="Y101" si="73">L101</f>
        <v>119</v>
      </c>
      <c r="Z101" s="63">
        <f t="shared" ref="Z101" si="74">M101</f>
        <v>0.1</v>
      </c>
      <c r="AA101" s="63">
        <f t="shared" ref="AA101" si="75">N101</f>
        <v>15.1</v>
      </c>
      <c r="AB101" s="63">
        <f t="shared" ref="AB101" si="76">O101</f>
        <v>79.2</v>
      </c>
      <c r="AC101" s="45">
        <v>501</v>
      </c>
      <c r="AD101" s="4" t="s">
        <v>57</v>
      </c>
    </row>
    <row r="102" spans="1:30" x14ac:dyDescent="0.25">
      <c r="A102" s="45">
        <v>108</v>
      </c>
      <c r="B102" s="49" t="s">
        <v>90</v>
      </c>
      <c r="C102" s="47">
        <v>40</v>
      </c>
      <c r="D102" s="124">
        <v>3</v>
      </c>
      <c r="E102" s="121">
        <v>0.3</v>
      </c>
      <c r="F102" s="121">
        <v>20</v>
      </c>
      <c r="G102" s="121">
        <v>94</v>
      </c>
      <c r="H102" s="121">
        <v>0</v>
      </c>
      <c r="I102" s="121">
        <v>0</v>
      </c>
      <c r="J102" s="121">
        <v>4.3999999999999997E-2</v>
      </c>
      <c r="K102" s="121">
        <v>0.44</v>
      </c>
      <c r="L102" s="121">
        <v>8</v>
      </c>
      <c r="M102" s="121">
        <v>0.4</v>
      </c>
      <c r="N102" s="121">
        <v>14</v>
      </c>
      <c r="O102" s="121">
        <v>30</v>
      </c>
      <c r="P102" s="124">
        <v>50</v>
      </c>
      <c r="Q102" s="121">
        <v>3.8</v>
      </c>
      <c r="R102" s="121">
        <v>0.4</v>
      </c>
      <c r="S102" s="121">
        <v>24.6</v>
      </c>
      <c r="T102" s="121">
        <v>117.5</v>
      </c>
      <c r="U102" s="121">
        <v>0</v>
      </c>
      <c r="V102" s="121">
        <v>0</v>
      </c>
      <c r="W102" s="121">
        <v>5.5E-2</v>
      </c>
      <c r="X102" s="121">
        <v>0</v>
      </c>
      <c r="Y102" s="121">
        <v>10</v>
      </c>
      <c r="Z102" s="121">
        <v>0.55000000000000004</v>
      </c>
      <c r="AA102" s="121">
        <v>17</v>
      </c>
      <c r="AB102" s="121">
        <v>38</v>
      </c>
      <c r="AC102" s="45">
        <v>108</v>
      </c>
      <c r="AD102" s="4" t="s">
        <v>57</v>
      </c>
    </row>
    <row r="103" spans="1:30" s="30" customFormat="1" x14ac:dyDescent="0.25">
      <c r="A103" s="45"/>
      <c r="B103" s="49" t="s">
        <v>85</v>
      </c>
      <c r="C103" s="192">
        <v>50</v>
      </c>
      <c r="D103" s="124">
        <v>4.8</v>
      </c>
      <c r="E103" s="121">
        <v>1.1000000000000001</v>
      </c>
      <c r="F103" s="121">
        <v>28.1</v>
      </c>
      <c r="G103" s="121">
        <v>142</v>
      </c>
      <c r="H103" s="121">
        <v>0.1</v>
      </c>
      <c r="I103" s="121">
        <v>0</v>
      </c>
      <c r="J103" s="121">
        <v>0.1</v>
      </c>
      <c r="K103" s="121">
        <v>0.6</v>
      </c>
      <c r="L103" s="121">
        <v>30</v>
      </c>
      <c r="M103" s="121">
        <v>0.5</v>
      </c>
      <c r="N103" s="121">
        <v>9</v>
      </c>
      <c r="O103" s="121">
        <v>47</v>
      </c>
      <c r="P103" s="124">
        <v>50</v>
      </c>
      <c r="Q103" s="124">
        <v>4.8</v>
      </c>
      <c r="R103" s="121">
        <v>1.1000000000000001</v>
      </c>
      <c r="S103" s="121">
        <v>28.1</v>
      </c>
      <c r="T103" s="121">
        <v>142</v>
      </c>
      <c r="U103" s="121">
        <v>0.1</v>
      </c>
      <c r="V103" s="121">
        <v>0</v>
      </c>
      <c r="W103" s="121">
        <v>0.1</v>
      </c>
      <c r="X103" s="121">
        <v>0.6</v>
      </c>
      <c r="Y103" s="121">
        <v>30</v>
      </c>
      <c r="Z103" s="121">
        <v>0.5</v>
      </c>
      <c r="AA103" s="121">
        <v>9</v>
      </c>
      <c r="AB103" s="121">
        <v>47</v>
      </c>
      <c r="AC103" s="45"/>
      <c r="AD103" s="4"/>
    </row>
    <row r="104" spans="1:30" x14ac:dyDescent="0.25">
      <c r="A104" s="45"/>
      <c r="B104" s="51" t="s">
        <v>15</v>
      </c>
      <c r="C104" s="196">
        <v>510</v>
      </c>
      <c r="D104" s="146">
        <v>20</v>
      </c>
      <c r="E104" s="122">
        <v>19</v>
      </c>
      <c r="F104" s="122">
        <v>97</v>
      </c>
      <c r="G104" s="122">
        <v>631</v>
      </c>
      <c r="H104" s="122">
        <f t="shared" ref="H104:O104" si="77">SUM(H99:H103)</f>
        <v>2.85</v>
      </c>
      <c r="I104" s="122">
        <f t="shared" si="77"/>
        <v>88.640000000000015</v>
      </c>
      <c r="J104" s="122">
        <f t="shared" si="77"/>
        <v>0.33699999999999997</v>
      </c>
      <c r="K104" s="122">
        <f t="shared" si="77"/>
        <v>1.19</v>
      </c>
      <c r="L104" s="122">
        <f t="shared" si="77"/>
        <v>429.65</v>
      </c>
      <c r="M104" s="122">
        <f t="shared" si="77"/>
        <v>1.26</v>
      </c>
      <c r="N104" s="122">
        <f t="shared" si="77"/>
        <v>66.66</v>
      </c>
      <c r="O104" s="122">
        <f t="shared" si="77"/>
        <v>369.28</v>
      </c>
      <c r="P104" s="197">
        <v>555</v>
      </c>
      <c r="Q104" s="122">
        <f>SUM(Q99:Q103)</f>
        <v>22.87</v>
      </c>
      <c r="R104" s="122">
        <f t="shared" ref="R104:AB104" si="78">SUM(R99:R103)</f>
        <v>22.1</v>
      </c>
      <c r="S104" s="122">
        <f t="shared" si="78"/>
        <v>109.57</v>
      </c>
      <c r="T104" s="122">
        <f t="shared" si="78"/>
        <v>718</v>
      </c>
      <c r="U104" s="122">
        <f t="shared" si="78"/>
        <v>3.19</v>
      </c>
      <c r="V104" s="122">
        <f t="shared" si="78"/>
        <v>108.69000000000001</v>
      </c>
      <c r="W104" s="122">
        <f t="shared" si="78"/>
        <v>0.36799999999999999</v>
      </c>
      <c r="X104" s="122">
        <f t="shared" si="78"/>
        <v>0.75</v>
      </c>
      <c r="Y104" s="122">
        <f t="shared" si="78"/>
        <v>466.06</v>
      </c>
      <c r="Z104" s="122">
        <f t="shared" si="78"/>
        <v>1.4500000000000002</v>
      </c>
      <c r="AA104" s="122">
        <f t="shared" si="78"/>
        <v>74.800000000000011</v>
      </c>
      <c r="AB104" s="122">
        <f t="shared" si="78"/>
        <v>408.3</v>
      </c>
      <c r="AC104" s="45"/>
      <c r="AD104" s="45"/>
    </row>
    <row r="105" spans="1:30" ht="40.5" customHeight="1" x14ac:dyDescent="0.25">
      <c r="A105" s="45"/>
      <c r="B105" s="78" t="s">
        <v>9</v>
      </c>
      <c r="C105" s="58"/>
      <c r="D105" s="126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13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45"/>
      <c r="AD105" s="45"/>
    </row>
    <row r="106" spans="1:30" ht="39" x14ac:dyDescent="0.25">
      <c r="A106" s="49">
        <v>19</v>
      </c>
      <c r="B106" s="46" t="s">
        <v>116</v>
      </c>
      <c r="C106" s="47">
        <v>80</v>
      </c>
      <c r="D106" s="63">
        <v>0.7</v>
      </c>
      <c r="E106" s="63">
        <v>4.0999999999999996</v>
      </c>
      <c r="F106" s="63">
        <v>2.9</v>
      </c>
      <c r="G106" s="63">
        <v>51.2</v>
      </c>
      <c r="H106" s="121">
        <v>11.28</v>
      </c>
      <c r="I106" s="121">
        <v>0</v>
      </c>
      <c r="J106" s="121">
        <v>0.03</v>
      </c>
      <c r="K106" s="121">
        <v>2.08</v>
      </c>
      <c r="L106" s="121">
        <v>13.6</v>
      </c>
      <c r="M106" s="121">
        <v>0.56000000000000005</v>
      </c>
      <c r="N106" s="121">
        <v>12.8</v>
      </c>
      <c r="O106" s="121">
        <v>25.6</v>
      </c>
      <c r="P106" s="125">
        <v>100</v>
      </c>
      <c r="Q106" s="63">
        <f>D106*10/8</f>
        <v>0.875</v>
      </c>
      <c r="R106" s="63">
        <f t="shared" ref="R106" si="79">E106*10/8</f>
        <v>5.125</v>
      </c>
      <c r="S106" s="63">
        <f t="shared" ref="S106" si="80">F106*10/8</f>
        <v>3.625</v>
      </c>
      <c r="T106" s="63">
        <f t="shared" ref="T106" si="81">G106*10/8</f>
        <v>64</v>
      </c>
      <c r="U106" s="63">
        <f t="shared" ref="U106" si="82">H106*10/8</f>
        <v>14.1</v>
      </c>
      <c r="V106" s="63">
        <f t="shared" ref="V106" si="83">I106*10/8</f>
        <v>0</v>
      </c>
      <c r="W106" s="63">
        <f t="shared" ref="W106" si="84">J106*10/8</f>
        <v>3.7499999999999999E-2</v>
      </c>
      <c r="X106" s="63">
        <f t="shared" ref="X106" si="85">K106*10/8</f>
        <v>2.6</v>
      </c>
      <c r="Y106" s="63">
        <f t="shared" ref="Y106" si="86">L106*10/8</f>
        <v>17</v>
      </c>
      <c r="Z106" s="63">
        <f t="shared" ref="Z106" si="87">M106*10/8</f>
        <v>0.70000000000000007</v>
      </c>
      <c r="AA106" s="63">
        <f t="shared" ref="AA106" si="88">N106*10/8</f>
        <v>16</v>
      </c>
      <c r="AB106" s="63">
        <f t="shared" ref="AB106" si="89">O106*10/8</f>
        <v>32</v>
      </c>
      <c r="AC106" s="49">
        <v>19</v>
      </c>
      <c r="AD106" s="4" t="s">
        <v>57</v>
      </c>
    </row>
    <row r="107" spans="1:30" ht="24.75" customHeight="1" x14ac:dyDescent="0.25">
      <c r="A107" s="54">
        <v>147</v>
      </c>
      <c r="B107" s="46" t="s">
        <v>117</v>
      </c>
      <c r="C107" s="80" t="s">
        <v>33</v>
      </c>
      <c r="D107" s="147">
        <v>5.56</v>
      </c>
      <c r="E107" s="85">
        <v>4.7050000000000001</v>
      </c>
      <c r="F107" s="85">
        <v>15.06</v>
      </c>
      <c r="G107" s="85">
        <v>124.36</v>
      </c>
      <c r="H107" s="85">
        <v>6.6</v>
      </c>
      <c r="I107" s="85">
        <f>V107/25*20</f>
        <v>8.0000000000000002E-3</v>
      </c>
      <c r="J107" s="85">
        <v>8.4000000000000005E-2</v>
      </c>
      <c r="K107" s="85">
        <f>X107/25*20</f>
        <v>0.32</v>
      </c>
      <c r="L107" s="85">
        <v>12.2</v>
      </c>
      <c r="M107" s="85">
        <v>0.76</v>
      </c>
      <c r="N107" s="85">
        <v>18</v>
      </c>
      <c r="O107" s="85">
        <v>43</v>
      </c>
      <c r="P107" s="148" t="s">
        <v>29</v>
      </c>
      <c r="Q107" s="85">
        <v>6.1</v>
      </c>
      <c r="R107" s="85">
        <v>5.2750000000000004</v>
      </c>
      <c r="S107" s="85">
        <v>18.824999999999999</v>
      </c>
      <c r="T107" s="85">
        <v>146.61000000000001</v>
      </c>
      <c r="U107" s="85">
        <v>8.3000000000000007</v>
      </c>
      <c r="V107" s="85">
        <v>0.01</v>
      </c>
      <c r="W107" s="85">
        <v>0.105</v>
      </c>
      <c r="X107" s="85">
        <v>0.4</v>
      </c>
      <c r="Y107" s="85">
        <v>15.25</v>
      </c>
      <c r="Z107" s="85">
        <v>0.93</v>
      </c>
      <c r="AA107" s="85">
        <v>21.88</v>
      </c>
      <c r="AB107" s="85">
        <v>54.19</v>
      </c>
      <c r="AC107" s="54">
        <v>147</v>
      </c>
      <c r="AD107" s="4" t="s">
        <v>57</v>
      </c>
    </row>
    <row r="108" spans="1:30" ht="21" customHeight="1" x14ac:dyDescent="0.25">
      <c r="A108" s="55">
        <v>367</v>
      </c>
      <c r="B108" s="55" t="s">
        <v>118</v>
      </c>
      <c r="C108" s="53" t="s">
        <v>18</v>
      </c>
      <c r="D108" s="123">
        <v>14.7</v>
      </c>
      <c r="E108" s="63">
        <v>15.7</v>
      </c>
      <c r="F108" s="63">
        <v>3</v>
      </c>
      <c r="G108" s="63">
        <v>212.1</v>
      </c>
      <c r="H108" s="63">
        <v>1.08</v>
      </c>
      <c r="I108" s="63">
        <v>0.03</v>
      </c>
      <c r="J108" s="63">
        <v>0</v>
      </c>
      <c r="K108" s="63">
        <v>0.57999999999999996</v>
      </c>
      <c r="L108" s="63">
        <v>14.2</v>
      </c>
      <c r="M108" s="63">
        <v>2.7</v>
      </c>
      <c r="N108" s="63">
        <v>25</v>
      </c>
      <c r="O108" s="63">
        <v>179.2</v>
      </c>
      <c r="P108" s="126" t="s">
        <v>56</v>
      </c>
      <c r="Q108" s="63">
        <v>17.600000000000001</v>
      </c>
      <c r="R108" s="63">
        <v>18.8</v>
      </c>
      <c r="S108" s="63">
        <v>3.6</v>
      </c>
      <c r="T108" s="63">
        <v>254.5</v>
      </c>
      <c r="U108" s="63">
        <v>1.3</v>
      </c>
      <c r="V108" s="63">
        <f t="shared" ref="V108" si="90">I108</f>
        <v>0.03</v>
      </c>
      <c r="W108" s="63">
        <f t="shared" ref="W108" si="91">J108</f>
        <v>0</v>
      </c>
      <c r="X108" s="63">
        <v>0.7</v>
      </c>
      <c r="Y108" s="63">
        <v>17.04</v>
      </c>
      <c r="Z108" s="63">
        <v>3.2</v>
      </c>
      <c r="AA108" s="63">
        <v>30</v>
      </c>
      <c r="AB108" s="63">
        <v>215.04</v>
      </c>
      <c r="AC108" s="55">
        <v>367</v>
      </c>
      <c r="AD108" s="4" t="s">
        <v>57</v>
      </c>
    </row>
    <row r="109" spans="1:30" ht="18.75" customHeight="1" x14ac:dyDescent="0.25">
      <c r="A109" s="49">
        <v>237</v>
      </c>
      <c r="B109" s="49" t="s">
        <v>119</v>
      </c>
      <c r="C109" s="47">
        <v>150</v>
      </c>
      <c r="D109" s="123">
        <v>8.5500000000000007</v>
      </c>
      <c r="E109" s="63">
        <v>7.8</v>
      </c>
      <c r="F109" s="63">
        <v>37</v>
      </c>
      <c r="G109" s="63">
        <v>253</v>
      </c>
      <c r="H109" s="63">
        <f t="shared" ref="H109:I109" si="92">U109*10/15</f>
        <v>0</v>
      </c>
      <c r="I109" s="63">
        <f t="shared" si="92"/>
        <v>0</v>
      </c>
      <c r="J109" s="63">
        <v>0.2</v>
      </c>
      <c r="K109" s="63">
        <v>0.5</v>
      </c>
      <c r="L109" s="63">
        <v>14.3</v>
      </c>
      <c r="M109" s="63">
        <v>4.5</v>
      </c>
      <c r="N109" s="63">
        <v>52.9</v>
      </c>
      <c r="O109" s="63">
        <v>203</v>
      </c>
      <c r="P109" s="124">
        <v>200</v>
      </c>
      <c r="Q109" s="63">
        <v>11.4</v>
      </c>
      <c r="R109" s="63">
        <v>10.4</v>
      </c>
      <c r="S109" s="63">
        <v>49.4</v>
      </c>
      <c r="T109" s="63">
        <v>337.3</v>
      </c>
      <c r="U109" s="63">
        <v>0</v>
      </c>
      <c r="V109" s="63">
        <v>0</v>
      </c>
      <c r="W109" s="63">
        <v>0.2</v>
      </c>
      <c r="X109" s="63">
        <v>0.6</v>
      </c>
      <c r="Y109" s="63">
        <v>19</v>
      </c>
      <c r="Z109" s="63">
        <v>6</v>
      </c>
      <c r="AA109" s="63">
        <v>70.599999999999994</v>
      </c>
      <c r="AB109" s="63">
        <v>270.60000000000002</v>
      </c>
      <c r="AC109" s="49">
        <v>237</v>
      </c>
      <c r="AD109" s="4" t="s">
        <v>57</v>
      </c>
    </row>
    <row r="110" spans="1:30" ht="19.5" customHeight="1" x14ac:dyDescent="0.25">
      <c r="A110" s="45">
        <v>520</v>
      </c>
      <c r="B110" s="55" t="s">
        <v>120</v>
      </c>
      <c r="C110" s="53">
        <v>200</v>
      </c>
      <c r="D110" s="123">
        <v>0.2</v>
      </c>
      <c r="E110" s="63">
        <v>0.1</v>
      </c>
      <c r="F110" s="63">
        <v>21.5</v>
      </c>
      <c r="G110" s="63">
        <v>87</v>
      </c>
      <c r="H110" s="63">
        <v>29.3</v>
      </c>
      <c r="I110" s="63">
        <v>0</v>
      </c>
      <c r="J110" s="63">
        <v>0.01</v>
      </c>
      <c r="K110" s="63">
        <v>0</v>
      </c>
      <c r="L110" s="63">
        <v>10</v>
      </c>
      <c r="M110" s="63">
        <v>0.3</v>
      </c>
      <c r="N110" s="63">
        <v>4.8899999999999997</v>
      </c>
      <c r="O110" s="63">
        <v>8</v>
      </c>
      <c r="P110" s="126">
        <v>200</v>
      </c>
      <c r="Q110" s="63">
        <v>0.2</v>
      </c>
      <c r="R110" s="63">
        <v>0.1</v>
      </c>
      <c r="S110" s="63">
        <v>21.5</v>
      </c>
      <c r="T110" s="63">
        <v>87</v>
      </c>
      <c r="U110" s="63">
        <v>29.3</v>
      </c>
      <c r="V110" s="63">
        <v>0</v>
      </c>
      <c r="W110" s="63">
        <v>0.01</v>
      </c>
      <c r="X110" s="63">
        <v>0</v>
      </c>
      <c r="Y110" s="63">
        <v>10</v>
      </c>
      <c r="Z110" s="63">
        <v>0.3</v>
      </c>
      <c r="AA110" s="63">
        <v>4.8899999999999997</v>
      </c>
      <c r="AB110" s="63">
        <v>8</v>
      </c>
      <c r="AC110" s="45">
        <v>520</v>
      </c>
      <c r="AD110" s="4" t="s">
        <v>57</v>
      </c>
    </row>
    <row r="111" spans="1:30" ht="20.25" customHeight="1" x14ac:dyDescent="0.25">
      <c r="A111" s="45">
        <v>108</v>
      </c>
      <c r="B111" s="49" t="s">
        <v>90</v>
      </c>
      <c r="C111" s="47">
        <v>40</v>
      </c>
      <c r="D111" s="124">
        <v>3</v>
      </c>
      <c r="E111" s="121">
        <v>0.3</v>
      </c>
      <c r="F111" s="121">
        <v>20</v>
      </c>
      <c r="G111" s="121">
        <v>94</v>
      </c>
      <c r="H111" s="121">
        <v>0</v>
      </c>
      <c r="I111" s="121">
        <v>0</v>
      </c>
      <c r="J111" s="121">
        <v>4.3999999999999997E-2</v>
      </c>
      <c r="K111" s="121">
        <v>0.44</v>
      </c>
      <c r="L111" s="121">
        <v>8</v>
      </c>
      <c r="M111" s="121">
        <v>0.4</v>
      </c>
      <c r="N111" s="121">
        <v>14</v>
      </c>
      <c r="O111" s="121">
        <v>30</v>
      </c>
      <c r="P111" s="124">
        <v>50</v>
      </c>
      <c r="Q111" s="121">
        <v>3.8</v>
      </c>
      <c r="R111" s="121">
        <v>0.4</v>
      </c>
      <c r="S111" s="121">
        <v>24.6</v>
      </c>
      <c r="T111" s="121">
        <v>117.5</v>
      </c>
      <c r="U111" s="121">
        <v>0</v>
      </c>
      <c r="V111" s="121">
        <v>0</v>
      </c>
      <c r="W111" s="121">
        <v>5.5E-2</v>
      </c>
      <c r="X111" s="121">
        <v>0</v>
      </c>
      <c r="Y111" s="121">
        <v>10</v>
      </c>
      <c r="Z111" s="121">
        <v>0.55000000000000004</v>
      </c>
      <c r="AA111" s="121">
        <v>17</v>
      </c>
      <c r="AB111" s="121">
        <v>38</v>
      </c>
      <c r="AC111" s="45">
        <v>108</v>
      </c>
      <c r="AD111" s="4" t="s">
        <v>57</v>
      </c>
    </row>
    <row r="112" spans="1:30" ht="20.25" customHeight="1" x14ac:dyDescent="0.25">
      <c r="A112" s="45">
        <v>116</v>
      </c>
      <c r="B112" s="45" t="s">
        <v>96</v>
      </c>
      <c r="C112" s="53">
        <v>40</v>
      </c>
      <c r="D112" s="126">
        <v>2.6</v>
      </c>
      <c r="E112" s="62">
        <v>0.5</v>
      </c>
      <c r="F112" s="62">
        <v>14</v>
      </c>
      <c r="G112" s="62">
        <v>72.400000000000006</v>
      </c>
      <c r="H112" s="62">
        <v>0</v>
      </c>
      <c r="I112" s="62">
        <v>0</v>
      </c>
      <c r="J112" s="62">
        <v>0.1</v>
      </c>
      <c r="K112" s="62">
        <v>0</v>
      </c>
      <c r="L112" s="62">
        <v>14</v>
      </c>
      <c r="M112" s="62">
        <v>1.6</v>
      </c>
      <c r="N112" s="62">
        <v>13.6</v>
      </c>
      <c r="O112" s="62">
        <v>30.4</v>
      </c>
      <c r="P112" s="126">
        <v>50</v>
      </c>
      <c r="Q112" s="63">
        <v>3.3</v>
      </c>
      <c r="R112" s="63">
        <v>0.6</v>
      </c>
      <c r="S112" s="63">
        <v>17</v>
      </c>
      <c r="T112" s="63">
        <v>90.5</v>
      </c>
      <c r="U112" s="63">
        <v>0</v>
      </c>
      <c r="V112" s="63">
        <v>0</v>
      </c>
      <c r="W112" s="63">
        <v>0.09</v>
      </c>
      <c r="X112" s="63">
        <v>0</v>
      </c>
      <c r="Y112" s="63">
        <v>17.5</v>
      </c>
      <c r="Z112" s="63">
        <v>1.95</v>
      </c>
      <c r="AA112" s="63">
        <v>17</v>
      </c>
      <c r="AB112" s="63">
        <v>38</v>
      </c>
      <c r="AC112" s="45">
        <v>116</v>
      </c>
      <c r="AD112" s="4" t="s">
        <v>57</v>
      </c>
    </row>
    <row r="113" spans="1:30" ht="18.75" customHeight="1" x14ac:dyDescent="0.25">
      <c r="A113" s="49"/>
      <c r="B113" s="49"/>
      <c r="C113" s="192"/>
      <c r="D113" s="12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193"/>
      <c r="Q113" s="12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49"/>
      <c r="AD113" s="4"/>
    </row>
    <row r="114" spans="1:30" ht="16.5" customHeight="1" x14ac:dyDescent="0.25">
      <c r="A114" s="45"/>
      <c r="B114" s="51" t="s">
        <v>15</v>
      </c>
      <c r="C114" s="198">
        <v>822.5</v>
      </c>
      <c r="D114" s="149">
        <f t="shared" ref="D114:O114" si="93">SUM(D106:D113)</f>
        <v>35.31</v>
      </c>
      <c r="E114" s="149">
        <f t="shared" si="93"/>
        <v>33.204999999999998</v>
      </c>
      <c r="F114" s="149">
        <f t="shared" si="93"/>
        <v>113.46000000000001</v>
      </c>
      <c r="G114" s="149">
        <f t="shared" si="93"/>
        <v>894.06</v>
      </c>
      <c r="H114" s="149">
        <f t="shared" si="93"/>
        <v>48.260000000000005</v>
      </c>
      <c r="I114" s="149">
        <f t="shared" si="93"/>
        <v>3.7999999999999999E-2</v>
      </c>
      <c r="J114" s="149">
        <f t="shared" si="93"/>
        <v>0.46799999999999997</v>
      </c>
      <c r="K114" s="149">
        <f t="shared" si="93"/>
        <v>3.92</v>
      </c>
      <c r="L114" s="149">
        <f t="shared" si="93"/>
        <v>86.3</v>
      </c>
      <c r="M114" s="149">
        <f t="shared" si="93"/>
        <v>10.82</v>
      </c>
      <c r="N114" s="149">
        <f t="shared" si="93"/>
        <v>141.19</v>
      </c>
      <c r="O114" s="149">
        <f t="shared" si="93"/>
        <v>519.19999999999993</v>
      </c>
      <c r="P114" s="199">
        <v>982.5</v>
      </c>
      <c r="Q114" s="149">
        <f t="shared" ref="Q114:AB114" si="94">SUM(Q106:Q113)</f>
        <v>43.274999999999999</v>
      </c>
      <c r="R114" s="149">
        <f t="shared" si="94"/>
        <v>40.700000000000003</v>
      </c>
      <c r="S114" s="149">
        <f t="shared" si="94"/>
        <v>138.55000000000001</v>
      </c>
      <c r="T114" s="149">
        <f t="shared" si="94"/>
        <v>1097.4100000000001</v>
      </c>
      <c r="U114" s="149">
        <f t="shared" si="94"/>
        <v>53</v>
      </c>
      <c r="V114" s="149">
        <f t="shared" si="94"/>
        <v>0.04</v>
      </c>
      <c r="W114" s="149">
        <f t="shared" si="94"/>
        <v>0.49750000000000005</v>
      </c>
      <c r="X114" s="149">
        <f t="shared" si="94"/>
        <v>4.3</v>
      </c>
      <c r="Y114" s="149">
        <f t="shared" si="94"/>
        <v>105.78999999999999</v>
      </c>
      <c r="Z114" s="149">
        <f t="shared" si="94"/>
        <v>13.63</v>
      </c>
      <c r="AA114" s="149">
        <f t="shared" si="94"/>
        <v>177.36999999999998</v>
      </c>
      <c r="AB114" s="149">
        <f t="shared" si="94"/>
        <v>655.83</v>
      </c>
      <c r="AC114" s="45"/>
      <c r="AD114" s="45"/>
    </row>
    <row r="115" spans="1:30" x14ac:dyDescent="0.25">
      <c r="A115" s="45"/>
      <c r="B115" s="59" t="s">
        <v>16</v>
      </c>
      <c r="C115" s="58"/>
      <c r="D115" s="62">
        <f t="shared" ref="D115:O115" si="95">D104+D114</f>
        <v>55.31</v>
      </c>
      <c r="E115" s="62">
        <f t="shared" si="95"/>
        <v>52.204999999999998</v>
      </c>
      <c r="F115" s="62">
        <f t="shared" si="95"/>
        <v>210.46</v>
      </c>
      <c r="G115" s="62">
        <f t="shared" si="95"/>
        <v>1525.06</v>
      </c>
      <c r="H115" s="62">
        <f t="shared" si="95"/>
        <v>51.110000000000007</v>
      </c>
      <c r="I115" s="62">
        <f t="shared" si="95"/>
        <v>88.678000000000011</v>
      </c>
      <c r="J115" s="62">
        <f t="shared" si="95"/>
        <v>0.80499999999999994</v>
      </c>
      <c r="K115" s="62">
        <f t="shared" si="95"/>
        <v>5.1099999999999994</v>
      </c>
      <c r="L115" s="62">
        <f t="shared" si="95"/>
        <v>515.94999999999993</v>
      </c>
      <c r="M115" s="62">
        <f t="shared" si="95"/>
        <v>12.08</v>
      </c>
      <c r="N115" s="62">
        <f t="shared" si="95"/>
        <v>207.85</v>
      </c>
      <c r="O115" s="62">
        <f t="shared" si="95"/>
        <v>888.4799999999999</v>
      </c>
      <c r="P115" s="62"/>
      <c r="Q115" s="62">
        <f t="shared" ref="Q115:AB115" si="96">Q104+Q114</f>
        <v>66.144999999999996</v>
      </c>
      <c r="R115" s="62">
        <f t="shared" si="96"/>
        <v>62.800000000000004</v>
      </c>
      <c r="S115" s="62">
        <f t="shared" si="96"/>
        <v>248.12</v>
      </c>
      <c r="T115" s="62">
        <f t="shared" si="96"/>
        <v>1815.41</v>
      </c>
      <c r="U115" s="62">
        <f t="shared" si="96"/>
        <v>56.19</v>
      </c>
      <c r="V115" s="62">
        <f t="shared" si="96"/>
        <v>108.73000000000002</v>
      </c>
      <c r="W115" s="62">
        <f t="shared" si="96"/>
        <v>0.86550000000000005</v>
      </c>
      <c r="X115" s="62">
        <f t="shared" si="96"/>
        <v>5.05</v>
      </c>
      <c r="Y115" s="62">
        <f t="shared" si="96"/>
        <v>571.85</v>
      </c>
      <c r="Z115" s="62">
        <f t="shared" si="96"/>
        <v>15.080000000000002</v>
      </c>
      <c r="AA115" s="62">
        <f t="shared" si="96"/>
        <v>252.17</v>
      </c>
      <c r="AB115" s="62">
        <f t="shared" si="96"/>
        <v>1064.1300000000001</v>
      </c>
      <c r="AC115" s="45"/>
      <c r="AD115" s="45"/>
    </row>
    <row r="116" spans="1:30" x14ac:dyDescent="0.25">
      <c r="A116" s="5"/>
      <c r="AC116" s="5"/>
      <c r="AD116" s="5"/>
    </row>
    <row r="117" spans="1:30" x14ac:dyDescent="0.25">
      <c r="A117" s="5"/>
      <c r="B117" s="24"/>
      <c r="C117" s="1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5"/>
      <c r="AD117" s="5"/>
    </row>
    <row r="118" spans="1:30" ht="15.75" x14ac:dyDescent="0.25">
      <c r="A118" s="37"/>
      <c r="B118" s="39" t="s">
        <v>66</v>
      </c>
      <c r="AC118" s="37"/>
      <c r="AD118" s="37"/>
    </row>
    <row r="119" spans="1:30" ht="15.75" x14ac:dyDescent="0.25">
      <c r="A119" s="38"/>
      <c r="B119" s="39" t="s">
        <v>41</v>
      </c>
      <c r="C119" s="6"/>
      <c r="D119" s="5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38"/>
      <c r="AD119" s="38"/>
    </row>
    <row r="120" spans="1:30" ht="15.75" x14ac:dyDescent="0.25">
      <c r="A120" s="38"/>
      <c r="B120" s="39" t="s">
        <v>76</v>
      </c>
      <c r="C120" s="6"/>
      <c r="D120" s="5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38"/>
      <c r="AD120" s="38"/>
    </row>
    <row r="121" spans="1:30" ht="24.75" customHeight="1" x14ac:dyDescent="0.25">
      <c r="A121" s="11" t="s">
        <v>35</v>
      </c>
      <c r="B121" s="28" t="s">
        <v>0</v>
      </c>
      <c r="C121" s="27" t="s">
        <v>19</v>
      </c>
      <c r="D121" s="210" t="s">
        <v>13</v>
      </c>
      <c r="E121" s="211"/>
      <c r="F121" s="211"/>
      <c r="G121" s="212"/>
      <c r="H121" s="209" t="s">
        <v>1</v>
      </c>
      <c r="I121" s="209"/>
      <c r="J121" s="209"/>
      <c r="K121" s="209"/>
      <c r="L121" s="209" t="s">
        <v>14</v>
      </c>
      <c r="M121" s="209"/>
      <c r="N121" s="209"/>
      <c r="O121" s="209"/>
      <c r="P121" s="27" t="s">
        <v>20</v>
      </c>
      <c r="Q121" s="210" t="s">
        <v>13</v>
      </c>
      <c r="R121" s="211"/>
      <c r="S121" s="211"/>
      <c r="T121" s="212"/>
      <c r="U121" s="209" t="s">
        <v>1</v>
      </c>
      <c r="V121" s="209"/>
      <c r="W121" s="209"/>
      <c r="X121" s="209"/>
      <c r="Y121" s="209" t="s">
        <v>14</v>
      </c>
      <c r="Z121" s="209"/>
      <c r="AA121" s="209"/>
      <c r="AB121" s="209"/>
      <c r="AC121" s="11" t="s">
        <v>35</v>
      </c>
      <c r="AD121" s="104" t="s">
        <v>58</v>
      </c>
    </row>
    <row r="122" spans="1:30" ht="15.75" x14ac:dyDescent="0.25">
      <c r="A122" s="4"/>
      <c r="B122" s="42" t="s">
        <v>2</v>
      </c>
      <c r="C122" s="28" t="s">
        <v>11</v>
      </c>
      <c r="D122" s="1" t="s">
        <v>3</v>
      </c>
      <c r="E122" s="1" t="s">
        <v>4</v>
      </c>
      <c r="F122" s="1" t="s">
        <v>5</v>
      </c>
      <c r="G122" s="1" t="s">
        <v>10</v>
      </c>
      <c r="H122" s="1" t="s">
        <v>7</v>
      </c>
      <c r="I122" s="1" t="s">
        <v>21</v>
      </c>
      <c r="J122" s="1" t="s">
        <v>6</v>
      </c>
      <c r="K122" s="1" t="s">
        <v>22</v>
      </c>
      <c r="L122" s="1" t="s">
        <v>8</v>
      </c>
      <c r="M122" s="1" t="s">
        <v>12</v>
      </c>
      <c r="N122" s="1" t="s">
        <v>24</v>
      </c>
      <c r="O122" s="1" t="s">
        <v>23</v>
      </c>
      <c r="P122" s="28" t="s">
        <v>11</v>
      </c>
      <c r="Q122" s="1" t="s">
        <v>3</v>
      </c>
      <c r="R122" s="1" t="s">
        <v>4</v>
      </c>
      <c r="S122" s="1" t="s">
        <v>5</v>
      </c>
      <c r="T122" s="1" t="s">
        <v>10</v>
      </c>
      <c r="U122" s="1" t="s">
        <v>7</v>
      </c>
      <c r="V122" s="1" t="s">
        <v>21</v>
      </c>
      <c r="W122" s="1" t="s">
        <v>6</v>
      </c>
      <c r="X122" s="1" t="s">
        <v>22</v>
      </c>
      <c r="Y122" s="1" t="s">
        <v>8</v>
      </c>
      <c r="Z122" s="1" t="s">
        <v>12</v>
      </c>
      <c r="AA122" s="1" t="s">
        <v>24</v>
      </c>
      <c r="AB122" s="1" t="s">
        <v>23</v>
      </c>
      <c r="AC122" s="4"/>
      <c r="AD122" s="4"/>
    </row>
    <row r="123" spans="1:30" ht="36.75" customHeight="1" x14ac:dyDescent="0.25">
      <c r="A123" s="45">
        <v>267</v>
      </c>
      <c r="B123" s="46" t="s">
        <v>105</v>
      </c>
      <c r="C123" s="47" t="s">
        <v>17</v>
      </c>
      <c r="D123" s="63">
        <v>7.44</v>
      </c>
      <c r="E123" s="63">
        <v>7.48</v>
      </c>
      <c r="F123" s="63">
        <v>36.5</v>
      </c>
      <c r="G123" s="63">
        <v>243</v>
      </c>
      <c r="H123" s="63">
        <v>1.34</v>
      </c>
      <c r="I123" s="63">
        <v>32.4</v>
      </c>
      <c r="J123" s="63">
        <v>0.14399999999999999</v>
      </c>
      <c r="K123" s="63">
        <v>0.1</v>
      </c>
      <c r="L123" s="63">
        <v>136.19999999999999</v>
      </c>
      <c r="M123" s="63">
        <v>0.5</v>
      </c>
      <c r="N123" s="63">
        <v>47.8</v>
      </c>
      <c r="O123" s="63">
        <v>187</v>
      </c>
      <c r="P123" s="200" t="s">
        <v>25</v>
      </c>
      <c r="Q123" s="63">
        <f>D123/4*5</f>
        <v>9.3000000000000007</v>
      </c>
      <c r="R123" s="63">
        <f t="shared" ref="R123:AB123" si="97">E123/4*5</f>
        <v>9.3500000000000014</v>
      </c>
      <c r="S123" s="63">
        <f t="shared" si="97"/>
        <v>45.625</v>
      </c>
      <c r="T123" s="63">
        <f t="shared" si="97"/>
        <v>303.75</v>
      </c>
      <c r="U123" s="63">
        <f t="shared" si="97"/>
        <v>1.675</v>
      </c>
      <c r="V123" s="63">
        <f t="shared" si="97"/>
        <v>40.5</v>
      </c>
      <c r="W123" s="63">
        <f t="shared" si="97"/>
        <v>0.18</v>
      </c>
      <c r="X123" s="63">
        <f t="shared" si="97"/>
        <v>0.125</v>
      </c>
      <c r="Y123" s="63">
        <f t="shared" si="97"/>
        <v>170.25</v>
      </c>
      <c r="Z123" s="63">
        <f t="shared" si="97"/>
        <v>0.625</v>
      </c>
      <c r="AA123" s="63">
        <f t="shared" si="97"/>
        <v>59.75</v>
      </c>
      <c r="AB123" s="63">
        <f t="shared" si="97"/>
        <v>233.75</v>
      </c>
      <c r="AC123" s="45">
        <v>267</v>
      </c>
      <c r="AD123" s="4" t="s">
        <v>57</v>
      </c>
    </row>
    <row r="124" spans="1:30" ht="18.75" customHeight="1" x14ac:dyDescent="0.25">
      <c r="A124" s="45">
        <v>537</v>
      </c>
      <c r="B124" s="49" t="s">
        <v>51</v>
      </c>
      <c r="C124" s="50" t="s">
        <v>42</v>
      </c>
      <c r="D124" s="63">
        <v>7.9</v>
      </c>
      <c r="E124" s="63">
        <v>8.1</v>
      </c>
      <c r="F124" s="63">
        <v>47.86</v>
      </c>
      <c r="G124" s="63">
        <v>296.7</v>
      </c>
      <c r="H124" s="63">
        <v>1</v>
      </c>
      <c r="I124" s="63">
        <v>0.02</v>
      </c>
      <c r="J124" s="63">
        <v>0.1</v>
      </c>
      <c r="K124" s="63">
        <v>3.6</v>
      </c>
      <c r="L124" s="63">
        <v>80.599999999999994</v>
      </c>
      <c r="M124" s="63">
        <v>0.8</v>
      </c>
      <c r="N124" s="63">
        <v>17.3</v>
      </c>
      <c r="O124" s="63">
        <v>79.3</v>
      </c>
      <c r="P124" s="201" t="s">
        <v>48</v>
      </c>
      <c r="Q124" s="63">
        <v>9.52</v>
      </c>
      <c r="R124" s="63">
        <v>7.68</v>
      </c>
      <c r="S124" s="63">
        <v>57.44</v>
      </c>
      <c r="T124" s="63">
        <v>356</v>
      </c>
      <c r="U124" s="63">
        <v>1.2</v>
      </c>
      <c r="V124" s="63">
        <v>0.02</v>
      </c>
      <c r="W124" s="63">
        <v>0.12</v>
      </c>
      <c r="X124" s="63">
        <v>4.32</v>
      </c>
      <c r="Y124" s="63">
        <v>96.8</v>
      </c>
      <c r="Z124" s="63">
        <v>0.96</v>
      </c>
      <c r="AA124" s="63">
        <v>20.8</v>
      </c>
      <c r="AB124" s="63">
        <v>95.2</v>
      </c>
      <c r="AC124" s="45">
        <v>537</v>
      </c>
      <c r="AD124" s="4" t="s">
        <v>57</v>
      </c>
    </row>
    <row r="125" spans="1:30" ht="21" customHeight="1" x14ac:dyDescent="0.25">
      <c r="A125" s="58">
        <v>494</v>
      </c>
      <c r="B125" s="49" t="s">
        <v>99</v>
      </c>
      <c r="C125" s="47" t="s">
        <v>26</v>
      </c>
      <c r="D125" s="121">
        <v>0.1</v>
      </c>
      <c r="E125" s="121">
        <v>0</v>
      </c>
      <c r="F125" s="121">
        <v>15.2</v>
      </c>
      <c r="G125" s="121">
        <v>61</v>
      </c>
      <c r="H125" s="121">
        <v>2.8</v>
      </c>
      <c r="I125" s="121">
        <v>0</v>
      </c>
      <c r="J125" s="121">
        <v>0</v>
      </c>
      <c r="K125" s="121">
        <v>0</v>
      </c>
      <c r="L125" s="121">
        <v>13.06</v>
      </c>
      <c r="M125" s="121">
        <v>0</v>
      </c>
      <c r="N125" s="121">
        <v>1.55</v>
      </c>
      <c r="O125" s="121">
        <v>2.89</v>
      </c>
      <c r="P125" s="193" t="s">
        <v>26</v>
      </c>
      <c r="Q125" s="121">
        <v>0.1</v>
      </c>
      <c r="R125" s="121">
        <v>0</v>
      </c>
      <c r="S125" s="121">
        <v>15.2</v>
      </c>
      <c r="T125" s="121">
        <v>61</v>
      </c>
      <c r="U125" s="121">
        <v>2.8</v>
      </c>
      <c r="V125" s="121">
        <v>0</v>
      </c>
      <c r="W125" s="121">
        <v>0</v>
      </c>
      <c r="X125" s="121">
        <v>0</v>
      </c>
      <c r="Y125" s="121">
        <v>13.06</v>
      </c>
      <c r="Z125" s="121">
        <v>0</v>
      </c>
      <c r="AA125" s="121">
        <v>1.55</v>
      </c>
      <c r="AB125" s="121">
        <v>2.89</v>
      </c>
      <c r="AC125" s="58">
        <v>494</v>
      </c>
      <c r="AD125" s="4" t="s">
        <v>57</v>
      </c>
    </row>
    <row r="126" spans="1:30" ht="18" customHeight="1" x14ac:dyDescent="0.25">
      <c r="A126" s="45">
        <v>108</v>
      </c>
      <c r="B126" s="49" t="s">
        <v>90</v>
      </c>
      <c r="C126" s="47">
        <v>40</v>
      </c>
      <c r="D126" s="121">
        <v>3</v>
      </c>
      <c r="E126" s="121">
        <v>0.3</v>
      </c>
      <c r="F126" s="121">
        <v>20</v>
      </c>
      <c r="G126" s="121">
        <v>94</v>
      </c>
      <c r="H126" s="121">
        <v>0</v>
      </c>
      <c r="I126" s="121">
        <v>0</v>
      </c>
      <c r="J126" s="121">
        <v>4.3999999999999997E-2</v>
      </c>
      <c r="K126" s="121">
        <v>0.44</v>
      </c>
      <c r="L126" s="121">
        <v>8</v>
      </c>
      <c r="M126" s="121">
        <v>0.4</v>
      </c>
      <c r="N126" s="121">
        <v>14</v>
      </c>
      <c r="O126" s="121">
        <v>30</v>
      </c>
      <c r="P126" s="193">
        <v>50</v>
      </c>
      <c r="Q126" s="121">
        <v>3.8</v>
      </c>
      <c r="R126" s="121">
        <v>0.4</v>
      </c>
      <c r="S126" s="121">
        <v>24.6</v>
      </c>
      <c r="T126" s="121">
        <v>117.5</v>
      </c>
      <c r="U126" s="121">
        <v>0</v>
      </c>
      <c r="V126" s="121">
        <v>0</v>
      </c>
      <c r="W126" s="121">
        <v>5.5E-2</v>
      </c>
      <c r="X126" s="121">
        <v>0</v>
      </c>
      <c r="Y126" s="121">
        <v>10</v>
      </c>
      <c r="Z126" s="121">
        <v>0.55000000000000004</v>
      </c>
      <c r="AA126" s="121">
        <v>17</v>
      </c>
      <c r="AB126" s="121">
        <v>38</v>
      </c>
      <c r="AC126" s="45">
        <v>108</v>
      </c>
      <c r="AD126" s="4" t="s">
        <v>57</v>
      </c>
    </row>
    <row r="127" spans="1:30" s="30" customFormat="1" ht="18" customHeight="1" x14ac:dyDescent="0.25">
      <c r="A127" s="45"/>
      <c r="B127" s="49" t="s">
        <v>86</v>
      </c>
      <c r="C127" s="185">
        <v>200</v>
      </c>
      <c r="D127" s="121">
        <v>0.3</v>
      </c>
      <c r="E127" s="121">
        <v>0</v>
      </c>
      <c r="F127" s="121">
        <v>7.35</v>
      </c>
      <c r="G127" s="121">
        <v>36</v>
      </c>
      <c r="H127" s="121">
        <v>0</v>
      </c>
      <c r="I127" s="121">
        <v>8</v>
      </c>
      <c r="J127" s="121">
        <v>0</v>
      </c>
      <c r="K127" s="121">
        <v>0</v>
      </c>
      <c r="L127" s="121">
        <v>12</v>
      </c>
      <c r="M127" s="121">
        <v>9</v>
      </c>
      <c r="N127" s="121">
        <v>7</v>
      </c>
      <c r="O127" s="121">
        <v>1</v>
      </c>
      <c r="P127" s="193">
        <v>200</v>
      </c>
      <c r="Q127" s="121">
        <v>0.3</v>
      </c>
      <c r="R127" s="121">
        <v>0</v>
      </c>
      <c r="S127" s="121">
        <v>7.35</v>
      </c>
      <c r="T127" s="121">
        <v>36</v>
      </c>
      <c r="U127" s="121">
        <v>0</v>
      </c>
      <c r="V127" s="121">
        <v>8</v>
      </c>
      <c r="W127" s="121">
        <v>0</v>
      </c>
      <c r="X127" s="121">
        <v>0</v>
      </c>
      <c r="Y127" s="121">
        <v>12</v>
      </c>
      <c r="Z127" s="121">
        <v>9</v>
      </c>
      <c r="AA127" s="121">
        <v>7</v>
      </c>
      <c r="AB127" s="121">
        <v>1</v>
      </c>
      <c r="AC127" s="45"/>
      <c r="AD127" s="4"/>
    </row>
    <row r="128" spans="1:30" x14ac:dyDescent="0.25">
      <c r="A128" s="45"/>
      <c r="B128" s="51" t="s">
        <v>15</v>
      </c>
      <c r="C128" s="203">
        <v>672</v>
      </c>
      <c r="D128" s="122">
        <v>18</v>
      </c>
      <c r="E128" s="122">
        <v>15</v>
      </c>
      <c r="F128" s="122">
        <v>127</v>
      </c>
      <c r="G128" s="122">
        <v>731</v>
      </c>
      <c r="H128" s="122">
        <v>4</v>
      </c>
      <c r="I128" s="122">
        <v>40</v>
      </c>
      <c r="J128" s="122">
        <v>0</v>
      </c>
      <c r="K128" s="122">
        <v>4</v>
      </c>
      <c r="L128" s="122">
        <v>250</v>
      </c>
      <c r="M128" s="122">
        <v>11</v>
      </c>
      <c r="N128" s="122">
        <v>88</v>
      </c>
      <c r="O128" s="122">
        <v>300</v>
      </c>
      <c r="P128" s="202">
        <v>752</v>
      </c>
      <c r="Q128" s="122">
        <f t="shared" ref="Q128:AB128" si="98">SUM(Q123:Q126)</f>
        <v>22.720000000000002</v>
      </c>
      <c r="R128" s="122">
        <f t="shared" si="98"/>
        <v>17.43</v>
      </c>
      <c r="S128" s="122">
        <f t="shared" si="98"/>
        <v>142.86500000000001</v>
      </c>
      <c r="T128" s="122">
        <f t="shared" si="98"/>
        <v>838.25</v>
      </c>
      <c r="U128" s="122">
        <f t="shared" si="98"/>
        <v>5.6749999999999998</v>
      </c>
      <c r="V128" s="122">
        <f t="shared" si="98"/>
        <v>40.520000000000003</v>
      </c>
      <c r="W128" s="122">
        <f t="shared" si="98"/>
        <v>0.35499999999999998</v>
      </c>
      <c r="X128" s="122">
        <f t="shared" si="98"/>
        <v>4.4450000000000003</v>
      </c>
      <c r="Y128" s="122">
        <f t="shared" si="98"/>
        <v>290.11</v>
      </c>
      <c r="Z128" s="122">
        <f t="shared" si="98"/>
        <v>2.1349999999999998</v>
      </c>
      <c r="AA128" s="122">
        <f t="shared" si="98"/>
        <v>99.1</v>
      </c>
      <c r="AB128" s="122">
        <f t="shared" si="98"/>
        <v>369.84</v>
      </c>
      <c r="AC128" s="45"/>
      <c r="AD128" s="45"/>
    </row>
    <row r="129" spans="1:30" ht="22.5" customHeight="1" x14ac:dyDescent="0.25">
      <c r="A129" s="45"/>
      <c r="B129" s="79" t="s">
        <v>9</v>
      </c>
      <c r="C129" s="81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13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45"/>
      <c r="AD129" s="45"/>
    </row>
    <row r="130" spans="1:30" ht="33" customHeight="1" x14ac:dyDescent="0.25">
      <c r="A130" s="49">
        <v>106</v>
      </c>
      <c r="B130" s="160" t="s">
        <v>75</v>
      </c>
      <c r="C130" s="94">
        <v>80</v>
      </c>
      <c r="D130" s="98">
        <v>0.8</v>
      </c>
      <c r="E130" s="98">
        <v>6.66</v>
      </c>
      <c r="F130" s="98">
        <v>1.33</v>
      </c>
      <c r="G130" s="98">
        <v>9.33</v>
      </c>
      <c r="H130" s="98">
        <v>13.2</v>
      </c>
      <c r="I130" s="98">
        <v>4</v>
      </c>
      <c r="J130" s="98">
        <f>W130*6/8</f>
        <v>0</v>
      </c>
      <c r="K130" s="98">
        <v>4</v>
      </c>
      <c r="L130" s="98">
        <v>10</v>
      </c>
      <c r="M130" s="98">
        <v>0.64</v>
      </c>
      <c r="N130" s="98">
        <v>14.4</v>
      </c>
      <c r="O130" s="98">
        <v>19.2</v>
      </c>
      <c r="P130" s="159">
        <v>100</v>
      </c>
      <c r="Q130" s="98">
        <v>1</v>
      </c>
      <c r="R130" s="98">
        <v>0</v>
      </c>
      <c r="S130" s="98">
        <v>3.5</v>
      </c>
      <c r="T130" s="98">
        <v>14</v>
      </c>
      <c r="U130" s="98">
        <v>16.5</v>
      </c>
      <c r="V130" s="98">
        <v>5</v>
      </c>
      <c r="W130" s="98">
        <v>0</v>
      </c>
      <c r="X130" s="98">
        <v>5</v>
      </c>
      <c r="Y130" s="98">
        <v>12.5</v>
      </c>
      <c r="Z130" s="98">
        <v>0.8</v>
      </c>
      <c r="AA130" s="98">
        <v>18</v>
      </c>
      <c r="AB130" s="98">
        <v>24</v>
      </c>
      <c r="AC130" s="49">
        <v>106</v>
      </c>
      <c r="AD130" s="4" t="s">
        <v>57</v>
      </c>
    </row>
    <row r="131" spans="1:30" ht="33" customHeight="1" x14ac:dyDescent="0.25">
      <c r="A131" s="54" t="s">
        <v>59</v>
      </c>
      <c r="B131" s="46" t="s">
        <v>121</v>
      </c>
      <c r="C131" s="64" t="s">
        <v>31</v>
      </c>
      <c r="D131" s="85">
        <v>8.8000000000000007</v>
      </c>
      <c r="E131" s="85">
        <v>7.4</v>
      </c>
      <c r="F131" s="85">
        <v>12.06</v>
      </c>
      <c r="G131" s="85">
        <v>150.09</v>
      </c>
      <c r="H131" s="85">
        <v>9.0299999999999994</v>
      </c>
      <c r="I131" s="85">
        <v>0</v>
      </c>
      <c r="J131" s="85">
        <v>9.6000000000000002E-2</v>
      </c>
      <c r="K131" s="85">
        <v>0.3</v>
      </c>
      <c r="L131" s="85">
        <v>13</v>
      </c>
      <c r="M131" s="85">
        <v>1.3</v>
      </c>
      <c r="N131" s="85">
        <v>23</v>
      </c>
      <c r="O131" s="85">
        <v>95</v>
      </c>
      <c r="P131" s="133" t="s">
        <v>32</v>
      </c>
      <c r="Q131" s="85">
        <v>9.2420000000000009</v>
      </c>
      <c r="R131" s="85">
        <v>7.9859999999999998</v>
      </c>
      <c r="S131" s="85">
        <v>15</v>
      </c>
      <c r="T131" s="85">
        <v>168.94</v>
      </c>
      <c r="U131" s="85">
        <v>11.25</v>
      </c>
      <c r="V131" s="85">
        <v>0.01</v>
      </c>
      <c r="W131" s="85">
        <v>0.12</v>
      </c>
      <c r="X131" s="85">
        <v>0.36</v>
      </c>
      <c r="Y131" s="85">
        <v>16.25</v>
      </c>
      <c r="Z131" s="85">
        <v>1.59</v>
      </c>
      <c r="AA131" s="85">
        <v>28.95</v>
      </c>
      <c r="AB131" s="85">
        <v>119.18</v>
      </c>
      <c r="AC131" s="54" t="s">
        <v>59</v>
      </c>
      <c r="AD131" s="4" t="s">
        <v>57</v>
      </c>
    </row>
    <row r="132" spans="1:30" ht="32.25" customHeight="1" x14ac:dyDescent="0.25">
      <c r="A132" s="54">
        <v>395</v>
      </c>
      <c r="B132" s="46" t="s">
        <v>55</v>
      </c>
      <c r="C132" s="53" t="s">
        <v>47</v>
      </c>
      <c r="D132" s="63">
        <v>8.9</v>
      </c>
      <c r="E132" s="63">
        <v>18.5</v>
      </c>
      <c r="F132" s="63">
        <v>3.96</v>
      </c>
      <c r="G132" s="63">
        <v>221.7</v>
      </c>
      <c r="H132" s="63">
        <v>0.9</v>
      </c>
      <c r="I132" s="63">
        <v>0.9</v>
      </c>
      <c r="J132" s="63">
        <v>0.9</v>
      </c>
      <c r="K132" s="63">
        <v>0.45</v>
      </c>
      <c r="L132" s="63">
        <v>25.1</v>
      </c>
      <c r="M132" s="63">
        <v>1.2</v>
      </c>
      <c r="N132" s="63">
        <v>13.7</v>
      </c>
      <c r="O132" s="63">
        <v>114.3</v>
      </c>
      <c r="P132" s="126" t="s">
        <v>47</v>
      </c>
      <c r="Q132" s="63">
        <v>8.9</v>
      </c>
      <c r="R132" s="63">
        <v>18.5</v>
      </c>
      <c r="S132" s="63">
        <v>3.96</v>
      </c>
      <c r="T132" s="63">
        <v>221.7</v>
      </c>
      <c r="U132" s="63">
        <v>0.9</v>
      </c>
      <c r="V132" s="63">
        <v>0.9</v>
      </c>
      <c r="W132" s="63">
        <v>0.9</v>
      </c>
      <c r="X132" s="63">
        <v>0.45</v>
      </c>
      <c r="Y132" s="63">
        <v>25.1</v>
      </c>
      <c r="Z132" s="63">
        <v>1.2</v>
      </c>
      <c r="AA132" s="63">
        <v>13.7</v>
      </c>
      <c r="AB132" s="63">
        <v>114.3</v>
      </c>
      <c r="AC132" s="54">
        <v>395</v>
      </c>
      <c r="AD132" s="4" t="s">
        <v>57</v>
      </c>
    </row>
    <row r="133" spans="1:30" ht="18.75" customHeight="1" x14ac:dyDescent="0.25">
      <c r="A133" s="49">
        <v>291</v>
      </c>
      <c r="B133" s="49" t="s">
        <v>122</v>
      </c>
      <c r="C133" s="52">
        <v>150</v>
      </c>
      <c r="D133" s="63">
        <v>5.69</v>
      </c>
      <c r="E133" s="63">
        <v>6.24</v>
      </c>
      <c r="F133" s="63">
        <v>29.1</v>
      </c>
      <c r="G133" s="63">
        <v>195.39</v>
      </c>
      <c r="H133" s="63">
        <f t="shared" ref="H133:I133" si="99">U133/15*10</f>
        <v>0.01</v>
      </c>
      <c r="I133" s="63">
        <f t="shared" si="99"/>
        <v>0</v>
      </c>
      <c r="J133" s="63">
        <v>0.1</v>
      </c>
      <c r="K133" s="63">
        <v>0.9</v>
      </c>
      <c r="L133" s="63">
        <v>5.7</v>
      </c>
      <c r="M133" s="63">
        <v>0.8</v>
      </c>
      <c r="N133" s="63">
        <v>17.3</v>
      </c>
      <c r="O133" s="63">
        <v>47.1</v>
      </c>
      <c r="P133" s="125">
        <v>200</v>
      </c>
      <c r="Q133" s="63">
        <v>7.6</v>
      </c>
      <c r="R133" s="63">
        <v>8.4</v>
      </c>
      <c r="S133" s="63">
        <v>38</v>
      </c>
      <c r="T133" s="63">
        <v>260.3</v>
      </c>
      <c r="U133" s="63">
        <v>1.4999999999999999E-2</v>
      </c>
      <c r="V133" s="63">
        <v>0</v>
      </c>
      <c r="W133" s="63">
        <v>0.1</v>
      </c>
      <c r="X133" s="63">
        <v>1.2</v>
      </c>
      <c r="Y133" s="63">
        <v>7.6</v>
      </c>
      <c r="Z133" s="63">
        <v>1</v>
      </c>
      <c r="AA133" s="63">
        <v>24</v>
      </c>
      <c r="AB133" s="63">
        <v>62</v>
      </c>
      <c r="AC133" s="49">
        <v>291</v>
      </c>
      <c r="AD133" s="4" t="s">
        <v>57</v>
      </c>
    </row>
    <row r="134" spans="1:30" ht="21.75" customHeight="1" x14ac:dyDescent="0.25">
      <c r="A134" s="45">
        <v>537</v>
      </c>
      <c r="B134" s="45" t="s">
        <v>95</v>
      </c>
      <c r="C134" s="53">
        <v>200</v>
      </c>
      <c r="D134" s="85">
        <v>1</v>
      </c>
      <c r="E134" s="85">
        <v>0.2</v>
      </c>
      <c r="F134" s="85">
        <v>0.2</v>
      </c>
      <c r="G134" s="85">
        <v>92</v>
      </c>
      <c r="H134" s="85">
        <v>4</v>
      </c>
      <c r="I134" s="85">
        <v>0</v>
      </c>
      <c r="J134" s="85">
        <v>0.02</v>
      </c>
      <c r="K134" s="85">
        <v>0</v>
      </c>
      <c r="L134" s="85">
        <v>14</v>
      </c>
      <c r="M134" s="85">
        <v>2.8</v>
      </c>
      <c r="N134" s="85">
        <v>0</v>
      </c>
      <c r="O134" s="85">
        <v>0</v>
      </c>
      <c r="P134" s="126">
        <v>200</v>
      </c>
      <c r="Q134" s="85">
        <v>1</v>
      </c>
      <c r="R134" s="85">
        <v>0.2</v>
      </c>
      <c r="S134" s="85">
        <v>0.2</v>
      </c>
      <c r="T134" s="85">
        <v>92</v>
      </c>
      <c r="U134" s="85">
        <v>4</v>
      </c>
      <c r="V134" s="85">
        <v>0</v>
      </c>
      <c r="W134" s="85">
        <v>0.02</v>
      </c>
      <c r="X134" s="85">
        <v>0</v>
      </c>
      <c r="Y134" s="85">
        <v>14</v>
      </c>
      <c r="Z134" s="85">
        <v>2.8</v>
      </c>
      <c r="AA134" s="85">
        <v>0</v>
      </c>
      <c r="AB134" s="85">
        <v>0</v>
      </c>
      <c r="AC134" s="45">
        <v>537</v>
      </c>
      <c r="AD134" s="4" t="s">
        <v>57</v>
      </c>
    </row>
    <row r="135" spans="1:30" ht="21.75" customHeight="1" x14ac:dyDescent="0.25">
      <c r="A135" s="45">
        <v>108</v>
      </c>
      <c r="B135" s="49" t="s">
        <v>90</v>
      </c>
      <c r="C135" s="47">
        <v>40</v>
      </c>
      <c r="D135" s="121">
        <v>3</v>
      </c>
      <c r="E135" s="121">
        <v>0.3</v>
      </c>
      <c r="F135" s="121">
        <v>20</v>
      </c>
      <c r="G135" s="121">
        <v>94</v>
      </c>
      <c r="H135" s="121">
        <v>0</v>
      </c>
      <c r="I135" s="121">
        <v>0</v>
      </c>
      <c r="J135" s="121">
        <v>4.3999999999999997E-2</v>
      </c>
      <c r="K135" s="121">
        <v>0.44</v>
      </c>
      <c r="L135" s="121">
        <v>8</v>
      </c>
      <c r="M135" s="121">
        <v>0.4</v>
      </c>
      <c r="N135" s="121">
        <v>14</v>
      </c>
      <c r="O135" s="121">
        <v>30</v>
      </c>
      <c r="P135" s="124">
        <v>50</v>
      </c>
      <c r="Q135" s="121">
        <v>3.8</v>
      </c>
      <c r="R135" s="121">
        <v>0.4</v>
      </c>
      <c r="S135" s="121">
        <v>24.6</v>
      </c>
      <c r="T135" s="121">
        <v>117.5</v>
      </c>
      <c r="U135" s="121">
        <v>0</v>
      </c>
      <c r="V135" s="121">
        <v>0</v>
      </c>
      <c r="W135" s="121">
        <v>5.5E-2</v>
      </c>
      <c r="X135" s="121">
        <v>0</v>
      </c>
      <c r="Y135" s="121">
        <v>10</v>
      </c>
      <c r="Z135" s="121">
        <v>0.55000000000000004</v>
      </c>
      <c r="AA135" s="121">
        <v>17</v>
      </c>
      <c r="AB135" s="121">
        <v>38</v>
      </c>
      <c r="AC135" s="45">
        <v>108</v>
      </c>
      <c r="AD135" s="4" t="s">
        <v>57</v>
      </c>
    </row>
    <row r="136" spans="1:30" ht="20.25" customHeight="1" x14ac:dyDescent="0.25">
      <c r="A136" s="45">
        <v>116</v>
      </c>
      <c r="B136" s="45" t="s">
        <v>96</v>
      </c>
      <c r="C136" s="204">
        <v>40</v>
      </c>
      <c r="D136" s="205">
        <v>2.6</v>
      </c>
      <c r="E136" s="62">
        <v>0.5</v>
      </c>
      <c r="F136" s="62">
        <v>14</v>
      </c>
      <c r="G136" s="62">
        <v>72.400000000000006</v>
      </c>
      <c r="H136" s="62">
        <v>0</v>
      </c>
      <c r="I136" s="62">
        <v>0</v>
      </c>
      <c r="J136" s="62">
        <v>0.1</v>
      </c>
      <c r="K136" s="62">
        <v>0</v>
      </c>
      <c r="L136" s="62">
        <v>14</v>
      </c>
      <c r="M136" s="62">
        <v>1.6</v>
      </c>
      <c r="N136" s="62">
        <v>13.6</v>
      </c>
      <c r="O136" s="62">
        <v>30.4</v>
      </c>
      <c r="P136" s="126">
        <v>50</v>
      </c>
      <c r="Q136" s="63">
        <v>3.3</v>
      </c>
      <c r="R136" s="63">
        <v>0.6</v>
      </c>
      <c r="S136" s="63">
        <v>17</v>
      </c>
      <c r="T136" s="63">
        <v>90.5</v>
      </c>
      <c r="U136" s="63">
        <v>0</v>
      </c>
      <c r="V136" s="63">
        <v>0</v>
      </c>
      <c r="W136" s="63">
        <v>0.09</v>
      </c>
      <c r="X136" s="63">
        <v>0</v>
      </c>
      <c r="Y136" s="63">
        <v>17.5</v>
      </c>
      <c r="Z136" s="63">
        <v>1.95</v>
      </c>
      <c r="AA136" s="63">
        <v>17</v>
      </c>
      <c r="AB136" s="63">
        <v>38</v>
      </c>
      <c r="AC136" s="45">
        <v>116</v>
      </c>
      <c r="AD136" s="4" t="s">
        <v>57</v>
      </c>
    </row>
    <row r="137" spans="1:30" ht="21.75" customHeight="1" x14ac:dyDescent="0.25">
      <c r="A137" s="45"/>
      <c r="B137" s="51" t="s">
        <v>15</v>
      </c>
      <c r="C137" s="206">
        <v>875</v>
      </c>
      <c r="D137" s="199">
        <f t="shared" ref="D137:F137" si="100">SUM(D130:D136)</f>
        <v>30.790000000000003</v>
      </c>
      <c r="E137" s="129">
        <f t="shared" si="100"/>
        <v>39.800000000000004</v>
      </c>
      <c r="F137" s="129">
        <f t="shared" si="100"/>
        <v>80.650000000000006</v>
      </c>
      <c r="G137" s="129">
        <f>SUM(G130:G136)</f>
        <v>834.91</v>
      </c>
      <c r="H137" s="129">
        <f t="shared" ref="H137:O137" si="101">SUM(H130:H136)</f>
        <v>27.139999999999997</v>
      </c>
      <c r="I137" s="129">
        <f t="shared" si="101"/>
        <v>4.9000000000000004</v>
      </c>
      <c r="J137" s="129">
        <f t="shared" si="101"/>
        <v>1.2600000000000002</v>
      </c>
      <c r="K137" s="129">
        <f t="shared" si="101"/>
        <v>6.0900000000000007</v>
      </c>
      <c r="L137" s="129">
        <f t="shared" si="101"/>
        <v>89.800000000000011</v>
      </c>
      <c r="M137" s="129">
        <f t="shared" si="101"/>
        <v>8.74</v>
      </c>
      <c r="N137" s="129">
        <f t="shared" si="101"/>
        <v>95.999999999999986</v>
      </c>
      <c r="O137" s="129">
        <f t="shared" si="101"/>
        <v>336</v>
      </c>
      <c r="P137" s="199">
        <v>1015</v>
      </c>
      <c r="Q137" s="129">
        <f t="shared" ref="Q137:AB137" si="102">SUM(Q130:Q136)</f>
        <v>34.842000000000006</v>
      </c>
      <c r="R137" s="129">
        <f t="shared" si="102"/>
        <v>36.086000000000006</v>
      </c>
      <c r="S137" s="129">
        <f t="shared" si="102"/>
        <v>102.26</v>
      </c>
      <c r="T137" s="129">
        <f t="shared" si="102"/>
        <v>964.94</v>
      </c>
      <c r="U137" s="129">
        <f t="shared" si="102"/>
        <v>32.664999999999999</v>
      </c>
      <c r="V137" s="129">
        <f t="shared" si="102"/>
        <v>5.91</v>
      </c>
      <c r="W137" s="129">
        <f t="shared" si="102"/>
        <v>1.2850000000000001</v>
      </c>
      <c r="X137" s="129">
        <f t="shared" si="102"/>
        <v>7.0100000000000007</v>
      </c>
      <c r="Y137" s="129">
        <f t="shared" si="102"/>
        <v>102.95</v>
      </c>
      <c r="Z137" s="129">
        <f t="shared" si="102"/>
        <v>9.8899999999999988</v>
      </c>
      <c r="AA137" s="129">
        <f t="shared" si="102"/>
        <v>118.65</v>
      </c>
      <c r="AB137" s="129">
        <f t="shared" si="102"/>
        <v>395.48</v>
      </c>
      <c r="AC137" s="45"/>
      <c r="AD137" s="4"/>
    </row>
    <row r="138" spans="1:30" x14ac:dyDescent="0.25">
      <c r="A138" s="45"/>
      <c r="B138" s="59" t="s">
        <v>16</v>
      </c>
      <c r="C138" s="81"/>
      <c r="D138" s="62">
        <f t="shared" ref="D138:O138" si="103">D128+D137</f>
        <v>48.790000000000006</v>
      </c>
      <c r="E138" s="62">
        <f t="shared" si="103"/>
        <v>54.800000000000004</v>
      </c>
      <c r="F138" s="62">
        <f t="shared" si="103"/>
        <v>207.65</v>
      </c>
      <c r="G138" s="62">
        <f t="shared" si="103"/>
        <v>1565.9099999999999</v>
      </c>
      <c r="H138" s="62">
        <f t="shared" si="103"/>
        <v>31.139999999999997</v>
      </c>
      <c r="I138" s="62">
        <f t="shared" si="103"/>
        <v>44.9</v>
      </c>
      <c r="J138" s="62">
        <f t="shared" si="103"/>
        <v>1.2600000000000002</v>
      </c>
      <c r="K138" s="62">
        <f t="shared" si="103"/>
        <v>10.09</v>
      </c>
      <c r="L138" s="62">
        <f t="shared" si="103"/>
        <v>339.8</v>
      </c>
      <c r="M138" s="62">
        <f t="shared" si="103"/>
        <v>19.740000000000002</v>
      </c>
      <c r="N138" s="62">
        <f t="shared" si="103"/>
        <v>184</v>
      </c>
      <c r="O138" s="62">
        <f t="shared" si="103"/>
        <v>636</v>
      </c>
      <c r="P138" s="62"/>
      <c r="Q138" s="62">
        <f t="shared" ref="Q138:AB138" si="104">Q128+Q137</f>
        <v>57.562000000000012</v>
      </c>
      <c r="R138" s="62">
        <f t="shared" si="104"/>
        <v>53.516000000000005</v>
      </c>
      <c r="S138" s="62">
        <f t="shared" si="104"/>
        <v>245.125</v>
      </c>
      <c r="T138" s="62">
        <f t="shared" si="104"/>
        <v>1803.19</v>
      </c>
      <c r="U138" s="62">
        <f t="shared" si="104"/>
        <v>38.339999999999996</v>
      </c>
      <c r="V138" s="62">
        <f t="shared" si="104"/>
        <v>46.430000000000007</v>
      </c>
      <c r="W138" s="62">
        <f t="shared" si="104"/>
        <v>1.6400000000000001</v>
      </c>
      <c r="X138" s="62">
        <f t="shared" si="104"/>
        <v>11.455000000000002</v>
      </c>
      <c r="Y138" s="62">
        <f t="shared" si="104"/>
        <v>393.06</v>
      </c>
      <c r="Z138" s="62">
        <f t="shared" si="104"/>
        <v>12.024999999999999</v>
      </c>
      <c r="AA138" s="62">
        <f t="shared" si="104"/>
        <v>217.75</v>
      </c>
      <c r="AB138" s="62">
        <f t="shared" si="104"/>
        <v>765.31999999999994</v>
      </c>
      <c r="AC138" s="45"/>
      <c r="AD138" s="45"/>
    </row>
    <row r="139" spans="1:30" x14ac:dyDescent="0.25">
      <c r="A139" s="45"/>
      <c r="B139" s="46"/>
      <c r="C139" s="47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124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45"/>
      <c r="AD139" s="4"/>
    </row>
    <row r="140" spans="1:30" ht="15.75" x14ac:dyDescent="0.25">
      <c r="A140" s="37"/>
      <c r="B140" s="39" t="s">
        <v>67</v>
      </c>
      <c r="D140" s="9"/>
      <c r="E140" s="9"/>
      <c r="F140" s="9"/>
      <c r="G140" s="9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7"/>
      <c r="AD140" s="37"/>
    </row>
    <row r="141" spans="1:30" ht="15.75" x14ac:dyDescent="0.25">
      <c r="A141" s="38"/>
      <c r="B141" s="39" t="s">
        <v>41</v>
      </c>
      <c r="C141" s="6"/>
      <c r="D141" s="5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38"/>
      <c r="AD141" s="38"/>
    </row>
    <row r="142" spans="1:30" ht="15" customHeight="1" x14ac:dyDescent="0.25">
      <c r="A142" s="38"/>
      <c r="B142" s="39" t="s">
        <v>76</v>
      </c>
      <c r="C142" s="14"/>
      <c r="D142" s="5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38"/>
      <c r="AD142" s="38"/>
    </row>
    <row r="143" spans="1:30" ht="25.5" customHeight="1" x14ac:dyDescent="0.25">
      <c r="A143" s="11" t="s">
        <v>35</v>
      </c>
      <c r="B143" s="33" t="s">
        <v>0</v>
      </c>
      <c r="C143" s="27" t="s">
        <v>19</v>
      </c>
      <c r="D143" s="210" t="s">
        <v>13</v>
      </c>
      <c r="E143" s="211"/>
      <c r="F143" s="211"/>
      <c r="G143" s="212"/>
      <c r="H143" s="209" t="s">
        <v>1</v>
      </c>
      <c r="I143" s="209"/>
      <c r="J143" s="209"/>
      <c r="K143" s="209"/>
      <c r="L143" s="209" t="s">
        <v>14</v>
      </c>
      <c r="M143" s="209"/>
      <c r="N143" s="209"/>
      <c r="O143" s="209"/>
      <c r="P143" s="27" t="s">
        <v>20</v>
      </c>
      <c r="Q143" s="210" t="s">
        <v>13</v>
      </c>
      <c r="R143" s="211"/>
      <c r="S143" s="211"/>
      <c r="T143" s="212"/>
      <c r="U143" s="209" t="s">
        <v>1</v>
      </c>
      <c r="V143" s="209"/>
      <c r="W143" s="209"/>
      <c r="X143" s="209"/>
      <c r="Y143" s="209" t="s">
        <v>14</v>
      </c>
      <c r="Z143" s="209"/>
      <c r="AA143" s="209"/>
      <c r="AB143" s="209"/>
      <c r="AC143" s="11" t="s">
        <v>35</v>
      </c>
      <c r="AD143" s="104" t="s">
        <v>58</v>
      </c>
    </row>
    <row r="144" spans="1:30" ht="28.5" customHeight="1" x14ac:dyDescent="0.25">
      <c r="A144" s="4"/>
      <c r="B144" s="42" t="s">
        <v>2</v>
      </c>
      <c r="C144" s="33" t="s">
        <v>11</v>
      </c>
      <c r="D144" s="1" t="s">
        <v>3</v>
      </c>
      <c r="E144" s="1" t="s">
        <v>4</v>
      </c>
      <c r="F144" s="1" t="s">
        <v>5</v>
      </c>
      <c r="G144" s="1" t="s">
        <v>10</v>
      </c>
      <c r="H144" s="1" t="s">
        <v>7</v>
      </c>
      <c r="I144" s="1" t="s">
        <v>21</v>
      </c>
      <c r="J144" s="1" t="s">
        <v>6</v>
      </c>
      <c r="K144" s="1" t="s">
        <v>22</v>
      </c>
      <c r="L144" s="1" t="s">
        <v>8</v>
      </c>
      <c r="M144" s="1" t="s">
        <v>12</v>
      </c>
      <c r="N144" s="1" t="s">
        <v>24</v>
      </c>
      <c r="O144" s="1" t="s">
        <v>23</v>
      </c>
      <c r="P144" s="33" t="s">
        <v>11</v>
      </c>
      <c r="Q144" s="1" t="s">
        <v>3</v>
      </c>
      <c r="R144" s="1" t="s">
        <v>4</v>
      </c>
      <c r="S144" s="1" t="s">
        <v>5</v>
      </c>
      <c r="T144" s="1" t="s">
        <v>10</v>
      </c>
      <c r="U144" s="1" t="s">
        <v>7</v>
      </c>
      <c r="V144" s="1" t="s">
        <v>21</v>
      </c>
      <c r="W144" s="1" t="s">
        <v>6</v>
      </c>
      <c r="X144" s="1" t="s">
        <v>22</v>
      </c>
      <c r="Y144" s="1" t="s">
        <v>8</v>
      </c>
      <c r="Z144" s="1" t="s">
        <v>12</v>
      </c>
      <c r="AA144" s="1" t="s">
        <v>24</v>
      </c>
      <c r="AB144" s="1" t="s">
        <v>23</v>
      </c>
      <c r="AC144" s="4"/>
      <c r="AD144" s="4"/>
    </row>
    <row r="145" spans="1:30" ht="26.25" customHeight="1" x14ac:dyDescent="0.25">
      <c r="A145" s="45">
        <v>266</v>
      </c>
      <c r="B145" s="46" t="s">
        <v>123</v>
      </c>
      <c r="C145" s="47" t="s">
        <v>17</v>
      </c>
      <c r="D145" s="63">
        <v>9</v>
      </c>
      <c r="E145" s="63">
        <v>14</v>
      </c>
      <c r="F145" s="63">
        <v>32.4</v>
      </c>
      <c r="G145" s="63">
        <v>287</v>
      </c>
      <c r="H145" s="63">
        <v>1</v>
      </c>
      <c r="I145" s="63">
        <v>1</v>
      </c>
      <c r="J145" s="63">
        <v>0</v>
      </c>
      <c r="K145" s="63">
        <v>0</v>
      </c>
      <c r="L145" s="63">
        <v>155</v>
      </c>
      <c r="M145" s="63">
        <v>2</v>
      </c>
      <c r="N145" s="63">
        <v>71</v>
      </c>
      <c r="O145" s="63">
        <v>242</v>
      </c>
      <c r="P145" s="124" t="s">
        <v>25</v>
      </c>
      <c r="Q145" s="63">
        <f>D145/20*25</f>
        <v>11.25</v>
      </c>
      <c r="R145" s="63">
        <f t="shared" ref="R145" si="105">E145/20*25</f>
        <v>17.5</v>
      </c>
      <c r="S145" s="63">
        <v>40</v>
      </c>
      <c r="T145" s="63">
        <f t="shared" ref="T145" si="106">G145/20*25</f>
        <v>358.75</v>
      </c>
      <c r="U145" s="63">
        <f t="shared" ref="U145" si="107">H145/20*25</f>
        <v>1.25</v>
      </c>
      <c r="V145" s="63">
        <f t="shared" ref="V145" si="108">I145/20*25</f>
        <v>1.25</v>
      </c>
      <c r="W145" s="63">
        <f t="shared" ref="W145" si="109">J145/20*25</f>
        <v>0</v>
      </c>
      <c r="X145" s="63">
        <f t="shared" ref="X145" si="110">K145/20*25</f>
        <v>0</v>
      </c>
      <c r="Y145" s="63">
        <f t="shared" ref="Y145" si="111">L145/20*25</f>
        <v>193.75</v>
      </c>
      <c r="Z145" s="63">
        <f t="shared" ref="Z145" si="112">M145/20*25</f>
        <v>2.5</v>
      </c>
      <c r="AA145" s="63">
        <f t="shared" ref="AA145" si="113">N145/20*25</f>
        <v>88.75</v>
      </c>
      <c r="AB145" s="63">
        <f t="shared" ref="AB145" si="114">O145/20*25</f>
        <v>302.5</v>
      </c>
      <c r="AC145" s="45">
        <v>266</v>
      </c>
      <c r="AD145" s="4" t="s">
        <v>57</v>
      </c>
    </row>
    <row r="146" spans="1:30" ht="18.75" customHeight="1" x14ac:dyDescent="0.25">
      <c r="A146" s="45">
        <v>496</v>
      </c>
      <c r="B146" s="46" t="s">
        <v>106</v>
      </c>
      <c r="C146" s="47">
        <v>200</v>
      </c>
      <c r="D146" s="63">
        <v>3.6</v>
      </c>
      <c r="E146" s="63">
        <v>3.3</v>
      </c>
      <c r="F146" s="63">
        <v>25</v>
      </c>
      <c r="G146" s="63">
        <v>144</v>
      </c>
      <c r="H146" s="63">
        <v>1.3</v>
      </c>
      <c r="I146" s="63">
        <v>0</v>
      </c>
      <c r="J146" s="63">
        <v>0.04</v>
      </c>
      <c r="K146" s="63">
        <v>0.11</v>
      </c>
      <c r="L146" s="63">
        <v>124</v>
      </c>
      <c r="M146" s="63">
        <v>0.8</v>
      </c>
      <c r="N146" s="63">
        <v>36.33</v>
      </c>
      <c r="O146" s="63">
        <v>108.9</v>
      </c>
      <c r="P146" s="124">
        <v>200</v>
      </c>
      <c r="Q146" s="63">
        <v>3.6</v>
      </c>
      <c r="R146" s="63">
        <v>3.3</v>
      </c>
      <c r="S146" s="63">
        <v>25</v>
      </c>
      <c r="T146" s="63">
        <v>144</v>
      </c>
      <c r="U146" s="63">
        <v>1.3</v>
      </c>
      <c r="V146" s="63">
        <v>0</v>
      </c>
      <c r="W146" s="63">
        <v>0.04</v>
      </c>
      <c r="X146" s="63">
        <v>0.11</v>
      </c>
      <c r="Y146" s="63">
        <v>124</v>
      </c>
      <c r="Z146" s="63">
        <v>0.8</v>
      </c>
      <c r="AA146" s="63">
        <v>36.33</v>
      </c>
      <c r="AB146" s="63">
        <v>108.9</v>
      </c>
      <c r="AC146" s="45">
        <v>496</v>
      </c>
      <c r="AD146" s="4" t="s">
        <v>57</v>
      </c>
    </row>
    <row r="147" spans="1:30" x14ac:dyDescent="0.25">
      <c r="A147" s="45">
        <v>108</v>
      </c>
      <c r="B147" s="49" t="s">
        <v>90</v>
      </c>
      <c r="C147" s="47">
        <v>40</v>
      </c>
      <c r="D147" s="121">
        <v>3</v>
      </c>
      <c r="E147" s="121">
        <v>0.3</v>
      </c>
      <c r="F147" s="121">
        <v>20</v>
      </c>
      <c r="G147" s="121">
        <v>94</v>
      </c>
      <c r="H147" s="121">
        <v>0</v>
      </c>
      <c r="I147" s="121">
        <v>0</v>
      </c>
      <c r="J147" s="121">
        <v>4.3999999999999997E-2</v>
      </c>
      <c r="K147" s="121">
        <v>0.44</v>
      </c>
      <c r="L147" s="121">
        <v>8</v>
      </c>
      <c r="M147" s="121">
        <v>0.4</v>
      </c>
      <c r="N147" s="121">
        <v>14</v>
      </c>
      <c r="O147" s="121">
        <v>30</v>
      </c>
      <c r="P147" s="124">
        <v>50</v>
      </c>
      <c r="Q147" s="121">
        <v>3.8</v>
      </c>
      <c r="R147" s="121">
        <v>0.4</v>
      </c>
      <c r="S147" s="121">
        <v>24.6</v>
      </c>
      <c r="T147" s="121">
        <v>117.5</v>
      </c>
      <c r="U147" s="121">
        <v>0</v>
      </c>
      <c r="V147" s="121">
        <v>0</v>
      </c>
      <c r="W147" s="121">
        <v>5.5E-2</v>
      </c>
      <c r="X147" s="121">
        <v>0</v>
      </c>
      <c r="Y147" s="121">
        <v>10</v>
      </c>
      <c r="Z147" s="121">
        <v>0.55000000000000004</v>
      </c>
      <c r="AA147" s="121">
        <v>17</v>
      </c>
      <c r="AB147" s="121">
        <v>38</v>
      </c>
      <c r="AC147" s="45">
        <v>108</v>
      </c>
      <c r="AD147" s="4" t="s">
        <v>57</v>
      </c>
    </row>
    <row r="148" spans="1:30" s="30" customFormat="1" x14ac:dyDescent="0.25">
      <c r="A148" s="45"/>
      <c r="B148" s="49" t="s">
        <v>85</v>
      </c>
      <c r="C148" s="192">
        <v>50</v>
      </c>
      <c r="D148" s="121">
        <v>4.8</v>
      </c>
      <c r="E148" s="121">
        <v>1</v>
      </c>
      <c r="F148" s="121">
        <v>28</v>
      </c>
      <c r="G148" s="121">
        <v>142</v>
      </c>
      <c r="H148" s="121">
        <v>0</v>
      </c>
      <c r="I148" s="121">
        <v>0</v>
      </c>
      <c r="J148" s="121">
        <v>0</v>
      </c>
      <c r="K148" s="121">
        <v>1</v>
      </c>
      <c r="L148" s="121">
        <v>30</v>
      </c>
      <c r="M148" s="121">
        <v>0.5</v>
      </c>
      <c r="N148" s="121">
        <v>9</v>
      </c>
      <c r="O148" s="121">
        <v>47</v>
      </c>
      <c r="P148" s="124">
        <v>50</v>
      </c>
      <c r="Q148" s="121">
        <v>4.8</v>
      </c>
      <c r="R148" s="121">
        <v>1</v>
      </c>
      <c r="S148" s="121">
        <v>28</v>
      </c>
      <c r="T148" s="121">
        <v>142</v>
      </c>
      <c r="U148" s="121">
        <v>0</v>
      </c>
      <c r="V148" s="121">
        <v>0</v>
      </c>
      <c r="W148" s="121">
        <v>0</v>
      </c>
      <c r="X148" s="121">
        <v>1</v>
      </c>
      <c r="Y148" s="121">
        <v>30</v>
      </c>
      <c r="Z148" s="121">
        <v>0.5</v>
      </c>
      <c r="AA148" s="121">
        <v>9</v>
      </c>
      <c r="AB148" s="121">
        <v>47</v>
      </c>
      <c r="AC148" s="45"/>
      <c r="AD148" s="4"/>
    </row>
    <row r="149" spans="1:30" x14ac:dyDescent="0.25">
      <c r="A149" s="45"/>
      <c r="B149" s="49" t="s">
        <v>86</v>
      </c>
      <c r="C149" s="192">
        <v>200</v>
      </c>
      <c r="D149" s="63">
        <v>0.6</v>
      </c>
      <c r="E149" s="63">
        <v>1</v>
      </c>
      <c r="F149" s="63">
        <v>15</v>
      </c>
      <c r="G149" s="63">
        <v>71</v>
      </c>
      <c r="H149" s="63">
        <v>0</v>
      </c>
      <c r="I149" s="63">
        <v>15</v>
      </c>
      <c r="J149" s="63">
        <v>0</v>
      </c>
      <c r="K149" s="63">
        <v>0</v>
      </c>
      <c r="L149" s="63">
        <v>24</v>
      </c>
      <c r="M149" s="63">
        <v>16.5</v>
      </c>
      <c r="N149" s="63">
        <v>14</v>
      </c>
      <c r="O149" s="63">
        <v>3</v>
      </c>
      <c r="P149" s="193">
        <v>200</v>
      </c>
      <c r="Q149" s="63">
        <v>0.6</v>
      </c>
      <c r="R149" s="63">
        <v>1</v>
      </c>
      <c r="S149" s="63">
        <v>15</v>
      </c>
      <c r="T149" s="63">
        <v>71</v>
      </c>
      <c r="U149" s="63">
        <v>0</v>
      </c>
      <c r="V149" s="63">
        <v>15</v>
      </c>
      <c r="W149" s="63">
        <v>0</v>
      </c>
      <c r="X149" s="63">
        <v>0</v>
      </c>
      <c r="Y149" s="63">
        <v>24</v>
      </c>
      <c r="Z149" s="63">
        <v>16.5</v>
      </c>
      <c r="AA149" s="63">
        <v>14</v>
      </c>
      <c r="AB149" s="63">
        <v>3</v>
      </c>
      <c r="AC149" s="45"/>
      <c r="AD149" s="4" t="s">
        <v>57</v>
      </c>
    </row>
    <row r="150" spans="1:30" x14ac:dyDescent="0.25">
      <c r="A150" s="45"/>
      <c r="B150" s="51" t="s">
        <v>15</v>
      </c>
      <c r="C150" s="196">
        <v>695</v>
      </c>
      <c r="D150" s="122">
        <f t="shared" ref="D150:O150" si="115">SUM(D145:D149)</f>
        <v>21</v>
      </c>
      <c r="E150" s="122">
        <f t="shared" si="115"/>
        <v>19.600000000000001</v>
      </c>
      <c r="F150" s="122">
        <f t="shared" si="115"/>
        <v>120.4</v>
      </c>
      <c r="G150" s="122">
        <f t="shared" si="115"/>
        <v>738</v>
      </c>
      <c r="H150" s="122">
        <f t="shared" si="115"/>
        <v>2.2999999999999998</v>
      </c>
      <c r="I150" s="122">
        <f t="shared" si="115"/>
        <v>16</v>
      </c>
      <c r="J150" s="122">
        <f t="shared" si="115"/>
        <v>8.3999999999999991E-2</v>
      </c>
      <c r="K150" s="122">
        <f t="shared" si="115"/>
        <v>1.55</v>
      </c>
      <c r="L150" s="122">
        <f t="shared" si="115"/>
        <v>341</v>
      </c>
      <c r="M150" s="122">
        <f t="shared" si="115"/>
        <v>20.2</v>
      </c>
      <c r="N150" s="122">
        <f t="shared" si="115"/>
        <v>144.32999999999998</v>
      </c>
      <c r="O150" s="122">
        <f t="shared" si="115"/>
        <v>430.9</v>
      </c>
      <c r="P150" s="202">
        <v>755</v>
      </c>
      <c r="Q150" s="122">
        <f t="shared" ref="Q150:AB150" si="116">SUM(Q145:Q149)</f>
        <v>24.05</v>
      </c>
      <c r="R150" s="122">
        <f t="shared" si="116"/>
        <v>23.2</v>
      </c>
      <c r="S150" s="122">
        <f t="shared" si="116"/>
        <v>132.6</v>
      </c>
      <c r="T150" s="122">
        <f t="shared" si="116"/>
        <v>833.25</v>
      </c>
      <c r="U150" s="122">
        <f t="shared" si="116"/>
        <v>2.5499999999999998</v>
      </c>
      <c r="V150" s="122">
        <f t="shared" si="116"/>
        <v>16.25</v>
      </c>
      <c r="W150" s="122">
        <f t="shared" si="116"/>
        <v>9.5000000000000001E-2</v>
      </c>
      <c r="X150" s="122">
        <f t="shared" si="116"/>
        <v>1.1100000000000001</v>
      </c>
      <c r="Y150" s="122">
        <f t="shared" si="116"/>
        <v>381.75</v>
      </c>
      <c r="Z150" s="122">
        <f t="shared" si="116"/>
        <v>20.85</v>
      </c>
      <c r="AA150" s="122">
        <f t="shared" si="116"/>
        <v>165.07999999999998</v>
      </c>
      <c r="AB150" s="122">
        <f t="shared" si="116"/>
        <v>499.4</v>
      </c>
      <c r="AC150" s="45"/>
      <c r="AD150" s="4"/>
    </row>
    <row r="151" spans="1:30" ht="27.75" customHeight="1" x14ac:dyDescent="0.25">
      <c r="A151" s="45"/>
      <c r="B151" s="78" t="s">
        <v>9</v>
      </c>
      <c r="C151" s="58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13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45"/>
      <c r="AD151" s="45"/>
    </row>
    <row r="152" spans="1:30" x14ac:dyDescent="0.25">
      <c r="A152" s="49">
        <v>76</v>
      </c>
      <c r="B152" s="46" t="s">
        <v>124</v>
      </c>
      <c r="C152" s="52">
        <v>80</v>
      </c>
      <c r="D152" s="63">
        <v>1.04</v>
      </c>
      <c r="E152" s="63">
        <v>8.64</v>
      </c>
      <c r="F152" s="63">
        <v>5.44</v>
      </c>
      <c r="G152" s="63">
        <v>104</v>
      </c>
      <c r="H152" s="121">
        <v>8.4</v>
      </c>
      <c r="I152" s="121">
        <v>0</v>
      </c>
      <c r="J152" s="121">
        <v>0</v>
      </c>
      <c r="K152" s="121">
        <v>4.5999999999999996</v>
      </c>
      <c r="L152" s="121">
        <v>18.399999999999999</v>
      </c>
      <c r="M152" s="121">
        <v>0.6</v>
      </c>
      <c r="N152" s="121">
        <v>14.4</v>
      </c>
      <c r="O152" s="121">
        <v>32</v>
      </c>
      <c r="P152" s="125">
        <v>100</v>
      </c>
      <c r="Q152" s="63">
        <v>1.3</v>
      </c>
      <c r="R152" s="63">
        <f>E152*10/8</f>
        <v>10.8</v>
      </c>
      <c r="S152" s="63">
        <v>6.8</v>
      </c>
      <c r="T152" s="63">
        <f>G152*10/8</f>
        <v>130</v>
      </c>
      <c r="U152" s="63">
        <f>H152*10/8</f>
        <v>10.5</v>
      </c>
      <c r="V152" s="63">
        <f>I152*10/8</f>
        <v>0</v>
      </c>
      <c r="W152" s="63">
        <f>J152*10/8</f>
        <v>0</v>
      </c>
      <c r="X152" s="63">
        <v>5.78</v>
      </c>
      <c r="Y152" s="63">
        <f>L152*10/8</f>
        <v>23</v>
      </c>
      <c r="Z152" s="63">
        <v>0.8</v>
      </c>
      <c r="AA152" s="63">
        <f>N152*10/8</f>
        <v>18</v>
      </c>
      <c r="AB152" s="63">
        <f>O152*10/8</f>
        <v>40</v>
      </c>
      <c r="AC152" s="49">
        <v>76</v>
      </c>
      <c r="AD152" s="4" t="s">
        <v>57</v>
      </c>
    </row>
    <row r="153" spans="1:30" ht="26.25" x14ac:dyDescent="0.25">
      <c r="A153" s="45">
        <v>153</v>
      </c>
      <c r="B153" s="55" t="s">
        <v>125</v>
      </c>
      <c r="C153" s="53">
        <v>200</v>
      </c>
      <c r="D153" s="63">
        <v>7.38</v>
      </c>
      <c r="E153" s="63">
        <v>5.78</v>
      </c>
      <c r="F153" s="63">
        <v>12.84</v>
      </c>
      <c r="G153" s="63">
        <v>133</v>
      </c>
      <c r="H153" s="63">
        <v>6.4</v>
      </c>
      <c r="I153" s="63">
        <v>0.2</v>
      </c>
      <c r="J153" s="63">
        <v>0</v>
      </c>
      <c r="K153" s="63">
        <v>0.5</v>
      </c>
      <c r="L153" s="63">
        <v>45</v>
      </c>
      <c r="M153" s="63">
        <v>1.1000000000000001</v>
      </c>
      <c r="N153" s="63">
        <v>33</v>
      </c>
      <c r="O153" s="63">
        <v>110</v>
      </c>
      <c r="P153" s="126">
        <v>250</v>
      </c>
      <c r="Q153" s="63">
        <v>9.2249999999999996</v>
      </c>
      <c r="R153" s="63">
        <v>7.22</v>
      </c>
      <c r="S153" s="63">
        <v>16.05</v>
      </c>
      <c r="T153" s="63">
        <v>166.25</v>
      </c>
      <c r="U153" s="63">
        <v>7.9</v>
      </c>
      <c r="V153" s="63">
        <v>0.21</v>
      </c>
      <c r="W153" s="63">
        <v>1.4999999999999999E-2</v>
      </c>
      <c r="X153" s="63">
        <v>0.6</v>
      </c>
      <c r="Y153" s="63">
        <v>56.25</v>
      </c>
      <c r="Z153" s="63">
        <v>1.42</v>
      </c>
      <c r="AA153" s="63">
        <v>41.5</v>
      </c>
      <c r="AB153" s="63">
        <v>137.91</v>
      </c>
      <c r="AC153" s="45">
        <v>153</v>
      </c>
      <c r="AD153" s="4" t="s">
        <v>57</v>
      </c>
    </row>
    <row r="154" spans="1:30" ht="25.5" customHeight="1" x14ac:dyDescent="0.25">
      <c r="A154" s="117" t="s">
        <v>60</v>
      </c>
      <c r="B154" s="74" t="s">
        <v>126</v>
      </c>
      <c r="C154" s="91" t="s">
        <v>34</v>
      </c>
      <c r="D154" s="98">
        <v>18</v>
      </c>
      <c r="E154" s="98">
        <v>14</v>
      </c>
      <c r="F154" s="98">
        <v>4.3</v>
      </c>
      <c r="G154" s="98">
        <v>213</v>
      </c>
      <c r="H154" s="120">
        <v>8.5</v>
      </c>
      <c r="I154" s="120">
        <v>8</v>
      </c>
      <c r="J154" s="120">
        <v>0.3</v>
      </c>
      <c r="K154" s="120">
        <v>5.4</v>
      </c>
      <c r="L154" s="120">
        <v>23</v>
      </c>
      <c r="M154" s="120">
        <v>6.7</v>
      </c>
      <c r="N154" s="120">
        <v>18</v>
      </c>
      <c r="O154" s="120">
        <v>316</v>
      </c>
      <c r="P154" s="153" t="s">
        <v>34</v>
      </c>
      <c r="Q154" s="98">
        <v>18</v>
      </c>
      <c r="R154" s="98">
        <v>13.8</v>
      </c>
      <c r="S154" s="98">
        <v>4.3</v>
      </c>
      <c r="T154" s="98">
        <v>213</v>
      </c>
      <c r="U154" s="120">
        <v>8.5</v>
      </c>
      <c r="V154" s="120">
        <v>8</v>
      </c>
      <c r="W154" s="120">
        <v>0.3</v>
      </c>
      <c r="X154" s="120">
        <v>5.4</v>
      </c>
      <c r="Y154" s="120">
        <v>23</v>
      </c>
      <c r="Z154" s="120">
        <v>6.7</v>
      </c>
      <c r="AA154" s="120">
        <v>18</v>
      </c>
      <c r="AB154" s="120">
        <v>316</v>
      </c>
      <c r="AC154" s="117" t="s">
        <v>60</v>
      </c>
      <c r="AD154" s="4" t="s">
        <v>57</v>
      </c>
    </row>
    <row r="155" spans="1:30" ht="20.25" customHeight="1" x14ac:dyDescent="0.25">
      <c r="A155" s="49">
        <v>415</v>
      </c>
      <c r="B155" s="49" t="s">
        <v>127</v>
      </c>
      <c r="C155" s="52">
        <v>150</v>
      </c>
      <c r="D155" s="63">
        <v>3.5</v>
      </c>
      <c r="E155" s="63">
        <v>6.04</v>
      </c>
      <c r="F155" s="63">
        <v>32.4</v>
      </c>
      <c r="G155" s="63">
        <v>198.2</v>
      </c>
      <c r="H155" s="63">
        <v>0</v>
      </c>
      <c r="I155" s="63">
        <v>2.7E-2</v>
      </c>
      <c r="J155" s="63">
        <v>1.7999999999999999E-2</v>
      </c>
      <c r="K155" s="63">
        <v>0.3</v>
      </c>
      <c r="L155" s="63">
        <v>4.8</v>
      </c>
      <c r="M155" s="63">
        <v>0.5</v>
      </c>
      <c r="N155" s="63">
        <v>21.8</v>
      </c>
      <c r="O155" s="63">
        <v>68.55</v>
      </c>
      <c r="P155" s="125">
        <v>200</v>
      </c>
      <c r="Q155" s="63">
        <v>7.06</v>
      </c>
      <c r="R155" s="63">
        <v>8.0500000000000007</v>
      </c>
      <c r="S155" s="63">
        <v>64.8</v>
      </c>
      <c r="T155" s="63">
        <v>396.4</v>
      </c>
      <c r="U155" s="63">
        <f t="shared" ref="U155" si="117">H155*15/10</f>
        <v>0</v>
      </c>
      <c r="V155" s="63">
        <f t="shared" ref="V155" si="118">I155*15/10</f>
        <v>4.0499999999999994E-2</v>
      </c>
      <c r="W155" s="63">
        <v>0.04</v>
      </c>
      <c r="X155" s="63">
        <v>0.6</v>
      </c>
      <c r="Y155" s="63">
        <v>9.6</v>
      </c>
      <c r="Z155" s="63">
        <v>1</v>
      </c>
      <c r="AA155" s="63">
        <v>43.6</v>
      </c>
      <c r="AB155" s="63">
        <v>137</v>
      </c>
      <c r="AC155" s="49">
        <v>415</v>
      </c>
      <c r="AD155" s="4" t="s">
        <v>57</v>
      </c>
    </row>
    <row r="156" spans="1:30" ht="21" customHeight="1" x14ac:dyDescent="0.25">
      <c r="A156" s="45">
        <v>520</v>
      </c>
      <c r="B156" s="157" t="s">
        <v>128</v>
      </c>
      <c r="C156" s="165">
        <v>200</v>
      </c>
      <c r="D156" s="63">
        <v>0.3</v>
      </c>
      <c r="E156" s="63">
        <v>0</v>
      </c>
      <c r="F156" s="63">
        <v>20.100000000000001</v>
      </c>
      <c r="G156" s="63">
        <v>81</v>
      </c>
      <c r="H156" s="63">
        <v>0.8</v>
      </c>
      <c r="I156" s="63">
        <v>0</v>
      </c>
      <c r="J156" s="63">
        <v>0</v>
      </c>
      <c r="K156" s="63">
        <v>0</v>
      </c>
      <c r="L156" s="63">
        <v>10</v>
      </c>
      <c r="M156" s="63">
        <v>0.6</v>
      </c>
      <c r="N156" s="63">
        <v>3</v>
      </c>
      <c r="O156" s="63">
        <v>6</v>
      </c>
      <c r="P156" s="134">
        <v>200</v>
      </c>
      <c r="Q156" s="63">
        <f>D156</f>
        <v>0.3</v>
      </c>
      <c r="R156" s="63">
        <f t="shared" ref="R156" si="119">E156</f>
        <v>0</v>
      </c>
      <c r="S156" s="63">
        <f t="shared" ref="S156" si="120">F156</f>
        <v>20.100000000000001</v>
      </c>
      <c r="T156" s="63">
        <f t="shared" ref="T156" si="121">G156</f>
        <v>81</v>
      </c>
      <c r="U156" s="63">
        <f t="shared" ref="U156" si="122">H156</f>
        <v>0.8</v>
      </c>
      <c r="V156" s="63">
        <f t="shared" ref="V156" si="123">I156</f>
        <v>0</v>
      </c>
      <c r="W156" s="63">
        <f t="shared" ref="W156" si="124">J156</f>
        <v>0</v>
      </c>
      <c r="X156" s="63">
        <f t="shared" ref="X156" si="125">K156</f>
        <v>0</v>
      </c>
      <c r="Y156" s="63">
        <f t="shared" ref="Y156" si="126">L156</f>
        <v>10</v>
      </c>
      <c r="Z156" s="63">
        <f t="shared" ref="Z156" si="127">M156</f>
        <v>0.6</v>
      </c>
      <c r="AA156" s="63">
        <f t="shared" ref="AA156" si="128">N156</f>
        <v>3</v>
      </c>
      <c r="AB156" s="63">
        <f t="shared" ref="AB156" si="129">O156</f>
        <v>6</v>
      </c>
      <c r="AC156" s="45">
        <v>520</v>
      </c>
      <c r="AD156" s="4" t="s">
        <v>57</v>
      </c>
    </row>
    <row r="157" spans="1:30" ht="18" customHeight="1" x14ac:dyDescent="0.25">
      <c r="A157" s="45">
        <v>108</v>
      </c>
      <c r="B157" s="49" t="s">
        <v>90</v>
      </c>
      <c r="C157" s="47">
        <v>40</v>
      </c>
      <c r="D157" s="121">
        <v>3</v>
      </c>
      <c r="E157" s="121">
        <v>0.3</v>
      </c>
      <c r="F157" s="121">
        <v>20</v>
      </c>
      <c r="G157" s="121">
        <v>94</v>
      </c>
      <c r="H157" s="121">
        <v>0</v>
      </c>
      <c r="I157" s="121">
        <v>0</v>
      </c>
      <c r="J157" s="121">
        <v>4.3999999999999997E-2</v>
      </c>
      <c r="K157" s="121">
        <v>0.44</v>
      </c>
      <c r="L157" s="121">
        <v>8</v>
      </c>
      <c r="M157" s="121">
        <v>0.4</v>
      </c>
      <c r="N157" s="121">
        <v>14</v>
      </c>
      <c r="O157" s="121">
        <v>30</v>
      </c>
      <c r="P157" s="124">
        <v>50</v>
      </c>
      <c r="Q157" s="121">
        <v>3.8</v>
      </c>
      <c r="R157" s="121">
        <v>0.4</v>
      </c>
      <c r="S157" s="121">
        <v>24.6</v>
      </c>
      <c r="T157" s="121">
        <v>117.5</v>
      </c>
      <c r="U157" s="121">
        <v>0</v>
      </c>
      <c r="V157" s="121">
        <v>0</v>
      </c>
      <c r="W157" s="121">
        <v>5.5E-2</v>
      </c>
      <c r="X157" s="121">
        <v>0</v>
      </c>
      <c r="Y157" s="121">
        <v>10</v>
      </c>
      <c r="Z157" s="121">
        <v>0.55000000000000004</v>
      </c>
      <c r="AA157" s="121">
        <v>17</v>
      </c>
      <c r="AB157" s="121">
        <v>38</v>
      </c>
      <c r="AC157" s="45">
        <v>108</v>
      </c>
      <c r="AD157" s="4" t="s">
        <v>57</v>
      </c>
    </row>
    <row r="158" spans="1:30" ht="18.75" customHeight="1" x14ac:dyDescent="0.25">
      <c r="A158" s="45">
        <v>116</v>
      </c>
      <c r="B158" s="45" t="s">
        <v>96</v>
      </c>
      <c r="C158" s="204">
        <v>40</v>
      </c>
      <c r="D158" s="62">
        <v>2.6</v>
      </c>
      <c r="E158" s="62">
        <v>0.5</v>
      </c>
      <c r="F158" s="62">
        <v>14</v>
      </c>
      <c r="G158" s="62">
        <v>72.400000000000006</v>
      </c>
      <c r="H158" s="62">
        <v>0</v>
      </c>
      <c r="I158" s="62">
        <v>0</v>
      </c>
      <c r="J158" s="62">
        <v>0.1</v>
      </c>
      <c r="K158" s="62">
        <v>0</v>
      </c>
      <c r="L158" s="62">
        <v>14</v>
      </c>
      <c r="M158" s="62">
        <v>1.6</v>
      </c>
      <c r="N158" s="62">
        <v>13.6</v>
      </c>
      <c r="O158" s="62">
        <v>30.4</v>
      </c>
      <c r="P158" s="126">
        <v>50</v>
      </c>
      <c r="Q158" s="63">
        <v>3.3</v>
      </c>
      <c r="R158" s="63">
        <v>0.6</v>
      </c>
      <c r="S158" s="63">
        <v>17</v>
      </c>
      <c r="T158" s="63">
        <v>90.5</v>
      </c>
      <c r="U158" s="63">
        <v>0</v>
      </c>
      <c r="V158" s="63">
        <v>0</v>
      </c>
      <c r="W158" s="63">
        <v>0.09</v>
      </c>
      <c r="X158" s="63">
        <v>0</v>
      </c>
      <c r="Y158" s="63">
        <v>17.5</v>
      </c>
      <c r="Z158" s="63">
        <v>1.95</v>
      </c>
      <c r="AA158" s="63">
        <v>17</v>
      </c>
      <c r="AB158" s="63">
        <v>38</v>
      </c>
      <c r="AC158" s="45">
        <v>116</v>
      </c>
      <c r="AD158" s="4" t="s">
        <v>57</v>
      </c>
    </row>
    <row r="159" spans="1:30" ht="19.5" customHeight="1" x14ac:dyDescent="0.25">
      <c r="A159" s="49"/>
      <c r="B159" s="49"/>
      <c r="C159" s="19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124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49"/>
      <c r="AD159" s="4"/>
    </row>
    <row r="160" spans="1:30" ht="19.5" customHeight="1" x14ac:dyDescent="0.25">
      <c r="A160" s="45"/>
      <c r="B160" s="51" t="s">
        <v>15</v>
      </c>
      <c r="C160" s="198">
        <v>850</v>
      </c>
      <c r="D160" s="129">
        <f>SUM(D152:D159)</f>
        <v>35.82</v>
      </c>
      <c r="E160" s="129">
        <f t="shared" ref="E160:O160" si="130">SUM(E152:E159)</f>
        <v>35.26</v>
      </c>
      <c r="F160" s="129">
        <f t="shared" si="130"/>
        <v>109.08000000000001</v>
      </c>
      <c r="G160" s="129">
        <f t="shared" si="130"/>
        <v>895.6</v>
      </c>
      <c r="H160" s="129">
        <f t="shared" si="130"/>
        <v>24.1</v>
      </c>
      <c r="I160" s="129">
        <f t="shared" si="130"/>
        <v>8.2269999999999985</v>
      </c>
      <c r="J160" s="129">
        <f t="shared" si="130"/>
        <v>0.46199999999999997</v>
      </c>
      <c r="K160" s="129">
        <f t="shared" si="130"/>
        <v>11.24</v>
      </c>
      <c r="L160" s="129">
        <f t="shared" si="130"/>
        <v>123.2</v>
      </c>
      <c r="M160" s="129">
        <f t="shared" si="130"/>
        <v>11.5</v>
      </c>
      <c r="N160" s="129">
        <f t="shared" si="130"/>
        <v>117.8</v>
      </c>
      <c r="O160" s="129">
        <f t="shared" si="130"/>
        <v>592.94999999999993</v>
      </c>
      <c r="P160" s="199">
        <v>990</v>
      </c>
      <c r="Q160" s="129">
        <f>SUM(Q152:Q159)</f>
        <v>42.984999999999992</v>
      </c>
      <c r="R160" s="129">
        <f t="shared" ref="R160:AB160" si="131">SUM(R152:R159)</f>
        <v>40.870000000000005</v>
      </c>
      <c r="S160" s="129">
        <f t="shared" si="131"/>
        <v>153.65</v>
      </c>
      <c r="T160" s="129">
        <f t="shared" si="131"/>
        <v>1194.6500000000001</v>
      </c>
      <c r="U160" s="129">
        <f t="shared" si="131"/>
        <v>27.7</v>
      </c>
      <c r="V160" s="129">
        <f t="shared" si="131"/>
        <v>8.2505000000000006</v>
      </c>
      <c r="W160" s="129">
        <f t="shared" si="131"/>
        <v>0.5</v>
      </c>
      <c r="X160" s="129">
        <f t="shared" si="131"/>
        <v>12.38</v>
      </c>
      <c r="Y160" s="129">
        <f t="shared" si="131"/>
        <v>149.35</v>
      </c>
      <c r="Z160" s="129">
        <f t="shared" si="131"/>
        <v>13.02</v>
      </c>
      <c r="AA160" s="129">
        <f t="shared" si="131"/>
        <v>158.1</v>
      </c>
      <c r="AB160" s="129">
        <f t="shared" si="131"/>
        <v>712.91</v>
      </c>
      <c r="AC160" s="45"/>
      <c r="AD160" s="45"/>
    </row>
    <row r="161" spans="1:30" s="30" customFormat="1" x14ac:dyDescent="0.25">
      <c r="A161" s="45"/>
      <c r="B161" s="59" t="s">
        <v>16</v>
      </c>
      <c r="C161" s="58"/>
      <c r="D161" s="62">
        <f t="shared" ref="D161:O161" si="132">D160+D150</f>
        <v>56.82</v>
      </c>
      <c r="E161" s="62">
        <f t="shared" si="132"/>
        <v>54.86</v>
      </c>
      <c r="F161" s="62">
        <f t="shared" si="132"/>
        <v>229.48000000000002</v>
      </c>
      <c r="G161" s="62">
        <f t="shared" si="132"/>
        <v>1633.6</v>
      </c>
      <c r="H161" s="62">
        <f t="shared" si="132"/>
        <v>26.400000000000002</v>
      </c>
      <c r="I161" s="62">
        <f t="shared" si="132"/>
        <v>24.226999999999997</v>
      </c>
      <c r="J161" s="62">
        <f t="shared" si="132"/>
        <v>0.54599999999999993</v>
      </c>
      <c r="K161" s="62">
        <f t="shared" si="132"/>
        <v>12.790000000000001</v>
      </c>
      <c r="L161" s="62">
        <f t="shared" si="132"/>
        <v>464.2</v>
      </c>
      <c r="M161" s="62">
        <f t="shared" si="132"/>
        <v>31.7</v>
      </c>
      <c r="N161" s="62">
        <f t="shared" si="132"/>
        <v>262.13</v>
      </c>
      <c r="O161" s="62">
        <f t="shared" si="132"/>
        <v>1023.8499999999999</v>
      </c>
      <c r="P161" s="135"/>
      <c r="Q161" s="62">
        <f t="shared" ref="Q161:AB161" si="133">Q160+Q150</f>
        <v>67.034999999999997</v>
      </c>
      <c r="R161" s="62">
        <f t="shared" si="133"/>
        <v>64.070000000000007</v>
      </c>
      <c r="S161" s="62">
        <f t="shared" si="133"/>
        <v>286.25</v>
      </c>
      <c r="T161" s="62">
        <f t="shared" si="133"/>
        <v>2027.9</v>
      </c>
      <c r="U161" s="62">
        <f t="shared" si="133"/>
        <v>30.25</v>
      </c>
      <c r="V161" s="62">
        <f t="shared" si="133"/>
        <v>24.500500000000002</v>
      </c>
      <c r="W161" s="62">
        <f t="shared" si="133"/>
        <v>0.59499999999999997</v>
      </c>
      <c r="X161" s="62">
        <f t="shared" si="133"/>
        <v>13.49</v>
      </c>
      <c r="Y161" s="62">
        <f t="shared" si="133"/>
        <v>531.1</v>
      </c>
      <c r="Z161" s="62">
        <f t="shared" si="133"/>
        <v>33.870000000000005</v>
      </c>
      <c r="AA161" s="62">
        <f t="shared" si="133"/>
        <v>323.17999999999995</v>
      </c>
      <c r="AB161" s="62">
        <f t="shared" si="133"/>
        <v>1212.31</v>
      </c>
      <c r="AC161" s="45"/>
      <c r="AD161" s="45"/>
    </row>
    <row r="162" spans="1:30" ht="15.75" x14ac:dyDescent="0.25">
      <c r="A162" s="38"/>
      <c r="B162" s="44" t="s">
        <v>68</v>
      </c>
      <c r="C162" s="1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34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8"/>
      <c r="AD162" s="38"/>
    </row>
    <row r="163" spans="1:30" ht="15.75" x14ac:dyDescent="0.25">
      <c r="A163" s="38"/>
      <c r="B163" s="39" t="s">
        <v>41</v>
      </c>
      <c r="C163" s="6"/>
      <c r="D163" s="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38"/>
      <c r="AD163" s="38"/>
    </row>
    <row r="164" spans="1:30" ht="15.75" x14ac:dyDescent="0.25">
      <c r="A164" s="38"/>
      <c r="B164" s="39" t="s">
        <v>76</v>
      </c>
      <c r="C164" s="6"/>
      <c r="D164" s="5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38"/>
      <c r="AD164" s="38"/>
    </row>
    <row r="165" spans="1:30" ht="25.5" customHeight="1" x14ac:dyDescent="0.25">
      <c r="A165" s="11" t="s">
        <v>35</v>
      </c>
      <c r="B165" s="28" t="s">
        <v>0</v>
      </c>
      <c r="C165" s="27" t="s">
        <v>19</v>
      </c>
      <c r="D165" s="210" t="s">
        <v>13</v>
      </c>
      <c r="E165" s="211"/>
      <c r="F165" s="211"/>
      <c r="G165" s="212"/>
      <c r="H165" s="209" t="s">
        <v>1</v>
      </c>
      <c r="I165" s="209"/>
      <c r="J165" s="209"/>
      <c r="K165" s="209"/>
      <c r="L165" s="209" t="s">
        <v>14</v>
      </c>
      <c r="M165" s="209"/>
      <c r="N165" s="209"/>
      <c r="O165" s="209"/>
      <c r="P165" s="27" t="s">
        <v>20</v>
      </c>
      <c r="Q165" s="210" t="s">
        <v>13</v>
      </c>
      <c r="R165" s="211"/>
      <c r="S165" s="211"/>
      <c r="T165" s="212"/>
      <c r="U165" s="209" t="s">
        <v>1</v>
      </c>
      <c r="V165" s="209"/>
      <c r="W165" s="209"/>
      <c r="X165" s="209"/>
      <c r="Y165" s="209" t="s">
        <v>14</v>
      </c>
      <c r="Z165" s="209"/>
      <c r="AA165" s="209"/>
      <c r="AB165" s="209"/>
      <c r="AC165" s="11" t="s">
        <v>35</v>
      </c>
      <c r="AD165" s="104" t="s">
        <v>58</v>
      </c>
    </row>
    <row r="166" spans="1:30" ht="16.5" customHeight="1" x14ac:dyDescent="0.25">
      <c r="A166" s="4"/>
      <c r="B166" s="42" t="s">
        <v>2</v>
      </c>
      <c r="C166" s="28" t="s">
        <v>11</v>
      </c>
      <c r="D166" s="1" t="s">
        <v>3</v>
      </c>
      <c r="E166" s="1" t="s">
        <v>4</v>
      </c>
      <c r="F166" s="1" t="s">
        <v>5</v>
      </c>
      <c r="G166" s="1" t="s">
        <v>10</v>
      </c>
      <c r="H166" s="1" t="s">
        <v>7</v>
      </c>
      <c r="I166" s="1" t="s">
        <v>21</v>
      </c>
      <c r="J166" s="1" t="s">
        <v>6</v>
      </c>
      <c r="K166" s="1" t="s">
        <v>22</v>
      </c>
      <c r="L166" s="1" t="s">
        <v>8</v>
      </c>
      <c r="M166" s="1" t="s">
        <v>12</v>
      </c>
      <c r="N166" s="1" t="s">
        <v>24</v>
      </c>
      <c r="O166" s="1" t="s">
        <v>23</v>
      </c>
      <c r="P166" s="28" t="s">
        <v>11</v>
      </c>
      <c r="Q166" s="1" t="s">
        <v>3</v>
      </c>
      <c r="R166" s="1" t="s">
        <v>4</v>
      </c>
      <c r="S166" s="1" t="s">
        <v>5</v>
      </c>
      <c r="T166" s="1" t="s">
        <v>10</v>
      </c>
      <c r="U166" s="1" t="s">
        <v>7</v>
      </c>
      <c r="V166" s="1" t="s">
        <v>21</v>
      </c>
      <c r="W166" s="1" t="s">
        <v>6</v>
      </c>
      <c r="X166" s="1" t="s">
        <v>22</v>
      </c>
      <c r="Y166" s="1" t="s">
        <v>8</v>
      </c>
      <c r="Z166" s="1" t="s">
        <v>12</v>
      </c>
      <c r="AA166" s="1" t="s">
        <v>24</v>
      </c>
      <c r="AB166" s="1" t="s">
        <v>23</v>
      </c>
      <c r="AC166" s="4"/>
      <c r="AD166" s="4"/>
    </row>
    <row r="167" spans="1:30" ht="19.5" customHeight="1" x14ac:dyDescent="0.25">
      <c r="A167" s="45">
        <v>370</v>
      </c>
      <c r="B167" s="97" t="s">
        <v>129</v>
      </c>
      <c r="C167" s="95" t="s">
        <v>27</v>
      </c>
      <c r="D167" s="98">
        <v>18.899999999999999</v>
      </c>
      <c r="E167" s="98">
        <v>18.600000000000001</v>
      </c>
      <c r="F167" s="98">
        <v>49.2</v>
      </c>
      <c r="G167" s="98">
        <v>440</v>
      </c>
      <c r="H167" s="98">
        <v>0.4</v>
      </c>
      <c r="I167" s="98">
        <v>0</v>
      </c>
      <c r="J167" s="98">
        <v>7.0000000000000007E-2</v>
      </c>
      <c r="K167" s="98">
        <v>8</v>
      </c>
      <c r="L167" s="98">
        <v>23</v>
      </c>
      <c r="M167" s="98">
        <v>2.8</v>
      </c>
      <c r="N167" s="98">
        <v>29</v>
      </c>
      <c r="O167" s="98">
        <v>173</v>
      </c>
      <c r="P167" s="95" t="s">
        <v>37</v>
      </c>
      <c r="Q167" s="98">
        <f>D167*30/25</f>
        <v>22.68</v>
      </c>
      <c r="R167" s="98">
        <f t="shared" ref="R167:AB167" si="134">E167*30/25</f>
        <v>22.32</v>
      </c>
      <c r="S167" s="98">
        <f t="shared" si="134"/>
        <v>59.04</v>
      </c>
      <c r="T167" s="98">
        <f t="shared" si="134"/>
        <v>528</v>
      </c>
      <c r="U167" s="98">
        <f t="shared" si="134"/>
        <v>0.48</v>
      </c>
      <c r="V167" s="98">
        <f t="shared" si="134"/>
        <v>0</v>
      </c>
      <c r="W167" s="98">
        <f t="shared" si="134"/>
        <v>8.4000000000000005E-2</v>
      </c>
      <c r="X167" s="98">
        <f t="shared" si="134"/>
        <v>9.6</v>
      </c>
      <c r="Y167" s="98">
        <f t="shared" si="134"/>
        <v>27.6</v>
      </c>
      <c r="Z167" s="98">
        <f t="shared" si="134"/>
        <v>3.36</v>
      </c>
      <c r="AA167" s="98">
        <f t="shared" si="134"/>
        <v>34.799999999999997</v>
      </c>
      <c r="AB167" s="98">
        <f t="shared" si="134"/>
        <v>207.6</v>
      </c>
      <c r="AC167" s="45">
        <v>370</v>
      </c>
      <c r="AD167" s="4" t="s">
        <v>57</v>
      </c>
    </row>
    <row r="168" spans="1:30" ht="17.25" customHeight="1" x14ac:dyDescent="0.25">
      <c r="A168" s="45">
        <v>520</v>
      </c>
      <c r="B168" s="55" t="s">
        <v>130</v>
      </c>
      <c r="C168" s="53">
        <v>200</v>
      </c>
      <c r="D168" s="63">
        <v>0.11</v>
      </c>
      <c r="E168" s="63">
        <v>0</v>
      </c>
      <c r="F168" s="63">
        <v>21.07</v>
      </c>
      <c r="G168" s="63">
        <v>84.69</v>
      </c>
      <c r="H168" s="63">
        <v>0.75</v>
      </c>
      <c r="I168" s="63">
        <v>0</v>
      </c>
      <c r="J168" s="63">
        <v>0</v>
      </c>
      <c r="K168" s="63">
        <v>0.2</v>
      </c>
      <c r="L168" s="63">
        <v>2.66</v>
      </c>
      <c r="M168" s="63">
        <v>0.15</v>
      </c>
      <c r="N168" s="63">
        <v>1.2</v>
      </c>
      <c r="O168" s="63">
        <v>1.72</v>
      </c>
      <c r="P168" s="126">
        <v>200</v>
      </c>
      <c r="Q168" s="63">
        <v>0.11</v>
      </c>
      <c r="R168" s="63">
        <v>0</v>
      </c>
      <c r="S168" s="63">
        <v>21.07</v>
      </c>
      <c r="T168" s="63">
        <v>84.69</v>
      </c>
      <c r="U168" s="63">
        <v>0.75</v>
      </c>
      <c r="V168" s="63">
        <v>0</v>
      </c>
      <c r="W168" s="63">
        <v>0</v>
      </c>
      <c r="X168" s="63">
        <v>0.2</v>
      </c>
      <c r="Y168" s="63">
        <v>2.66</v>
      </c>
      <c r="Z168" s="63">
        <v>0.15</v>
      </c>
      <c r="AA168" s="63">
        <v>1.2</v>
      </c>
      <c r="AB168" s="63">
        <v>1.72</v>
      </c>
      <c r="AC168" s="45">
        <v>520</v>
      </c>
      <c r="AD168" s="4" t="s">
        <v>57</v>
      </c>
    </row>
    <row r="169" spans="1:30" x14ac:dyDescent="0.25">
      <c r="A169" s="45">
        <v>108</v>
      </c>
      <c r="B169" s="93" t="s">
        <v>90</v>
      </c>
      <c r="C169" s="91">
        <v>40</v>
      </c>
      <c r="D169" s="120">
        <v>3</v>
      </c>
      <c r="E169" s="120">
        <v>0.3</v>
      </c>
      <c r="F169" s="120">
        <v>20</v>
      </c>
      <c r="G169" s="120">
        <v>94</v>
      </c>
      <c r="H169" s="120">
        <v>0</v>
      </c>
      <c r="I169" s="120">
        <v>0</v>
      </c>
      <c r="J169" s="120">
        <v>4.3999999999999997E-2</v>
      </c>
      <c r="K169" s="120">
        <v>0.44</v>
      </c>
      <c r="L169" s="120">
        <v>8</v>
      </c>
      <c r="M169" s="120">
        <v>0.4</v>
      </c>
      <c r="N169" s="120">
        <v>14</v>
      </c>
      <c r="O169" s="120">
        <v>30</v>
      </c>
      <c r="P169" s="91">
        <v>50</v>
      </c>
      <c r="Q169" s="120">
        <v>3.8</v>
      </c>
      <c r="R169" s="120">
        <v>0.4</v>
      </c>
      <c r="S169" s="120">
        <v>24.6</v>
      </c>
      <c r="T169" s="120">
        <v>117.5</v>
      </c>
      <c r="U169" s="120">
        <v>0</v>
      </c>
      <c r="V169" s="120">
        <v>0</v>
      </c>
      <c r="W169" s="120">
        <v>5.5E-2</v>
      </c>
      <c r="X169" s="120">
        <v>0</v>
      </c>
      <c r="Y169" s="120">
        <v>10</v>
      </c>
      <c r="Z169" s="120">
        <v>0.55000000000000004</v>
      </c>
      <c r="AA169" s="120">
        <v>17</v>
      </c>
      <c r="AB169" s="120">
        <v>38</v>
      </c>
      <c r="AC169" s="45">
        <v>108</v>
      </c>
      <c r="AD169" s="4" t="s">
        <v>57</v>
      </c>
    </row>
    <row r="170" spans="1:30" x14ac:dyDescent="0.25">
      <c r="A170" s="45"/>
      <c r="B170" s="51" t="s">
        <v>15</v>
      </c>
      <c r="C170" s="60">
        <v>490</v>
      </c>
      <c r="D170" s="122">
        <f t="shared" ref="D170:O170" si="135">SUM(D167:D169)</f>
        <v>22.009999999999998</v>
      </c>
      <c r="E170" s="122">
        <f t="shared" si="135"/>
        <v>18.900000000000002</v>
      </c>
      <c r="F170" s="122">
        <f t="shared" si="135"/>
        <v>90.27000000000001</v>
      </c>
      <c r="G170" s="122">
        <f t="shared" si="135"/>
        <v>618.69000000000005</v>
      </c>
      <c r="H170" s="122">
        <f t="shared" si="135"/>
        <v>1.1499999999999999</v>
      </c>
      <c r="I170" s="122">
        <f t="shared" si="135"/>
        <v>0</v>
      </c>
      <c r="J170" s="122">
        <f t="shared" si="135"/>
        <v>0.114</v>
      </c>
      <c r="K170" s="122">
        <f t="shared" si="135"/>
        <v>8.6399999999999988</v>
      </c>
      <c r="L170" s="122">
        <f t="shared" si="135"/>
        <v>33.659999999999997</v>
      </c>
      <c r="M170" s="122">
        <f t="shared" si="135"/>
        <v>3.3499999999999996</v>
      </c>
      <c r="N170" s="122">
        <f t="shared" si="135"/>
        <v>44.2</v>
      </c>
      <c r="O170" s="122">
        <f t="shared" si="135"/>
        <v>204.72</v>
      </c>
      <c r="P170" s="130">
        <v>550</v>
      </c>
      <c r="Q170" s="122">
        <f t="shared" ref="Q170:AB170" si="136">SUM(Q167:Q169)</f>
        <v>26.59</v>
      </c>
      <c r="R170" s="122">
        <f t="shared" si="136"/>
        <v>22.72</v>
      </c>
      <c r="S170" s="122">
        <f t="shared" si="136"/>
        <v>104.71000000000001</v>
      </c>
      <c r="T170" s="122">
        <f t="shared" si="136"/>
        <v>730.19</v>
      </c>
      <c r="U170" s="122">
        <f t="shared" si="136"/>
        <v>1.23</v>
      </c>
      <c r="V170" s="122">
        <f t="shared" si="136"/>
        <v>0</v>
      </c>
      <c r="W170" s="122">
        <f t="shared" si="136"/>
        <v>0.13900000000000001</v>
      </c>
      <c r="X170" s="122">
        <f t="shared" si="136"/>
        <v>9.7999999999999989</v>
      </c>
      <c r="Y170" s="122">
        <f t="shared" si="136"/>
        <v>40.260000000000005</v>
      </c>
      <c r="Z170" s="122">
        <f t="shared" si="136"/>
        <v>4.0599999999999996</v>
      </c>
      <c r="AA170" s="122">
        <f t="shared" si="136"/>
        <v>53</v>
      </c>
      <c r="AB170" s="122">
        <f t="shared" si="136"/>
        <v>247.32</v>
      </c>
      <c r="AC170" s="45"/>
      <c r="AD170" s="45"/>
    </row>
    <row r="171" spans="1:30" ht="15.75" x14ac:dyDescent="0.25">
      <c r="A171" s="45"/>
      <c r="B171" s="78" t="s">
        <v>9</v>
      </c>
      <c r="C171" s="58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13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45"/>
      <c r="AD171" s="45"/>
    </row>
    <row r="172" spans="1:30" ht="26.25" x14ac:dyDescent="0.25">
      <c r="A172" s="49">
        <v>66</v>
      </c>
      <c r="B172" s="46" t="s">
        <v>112</v>
      </c>
      <c r="C172" s="47">
        <v>80</v>
      </c>
      <c r="D172" s="63">
        <v>1.36</v>
      </c>
      <c r="E172" s="63">
        <v>4.24</v>
      </c>
      <c r="F172" s="63">
        <v>8.4</v>
      </c>
      <c r="G172" s="63">
        <v>76.8</v>
      </c>
      <c r="H172" s="63">
        <v>10.5</v>
      </c>
      <c r="I172" s="63">
        <f t="shared" ref="I172" si="137">V172*6/10</f>
        <v>0</v>
      </c>
      <c r="J172" s="63">
        <v>0.06</v>
      </c>
      <c r="K172" s="63">
        <v>1.92</v>
      </c>
      <c r="L172" s="63">
        <v>15</v>
      </c>
      <c r="M172" s="63">
        <v>0.56000000000000005</v>
      </c>
      <c r="N172" s="63">
        <v>16.8</v>
      </c>
      <c r="O172" s="63">
        <v>39.200000000000003</v>
      </c>
      <c r="P172" s="124">
        <v>100</v>
      </c>
      <c r="Q172" s="63">
        <v>1.7</v>
      </c>
      <c r="R172" s="63">
        <v>5.3</v>
      </c>
      <c r="S172" s="63">
        <v>10.5</v>
      </c>
      <c r="T172" s="63">
        <v>96</v>
      </c>
      <c r="U172" s="63">
        <v>13.1</v>
      </c>
      <c r="V172" s="63">
        <v>0</v>
      </c>
      <c r="W172" s="63">
        <v>0.08</v>
      </c>
      <c r="X172" s="63">
        <v>2.4</v>
      </c>
      <c r="Y172" s="63">
        <v>19</v>
      </c>
      <c r="Z172" s="63">
        <v>0.7</v>
      </c>
      <c r="AA172" s="63">
        <v>21</v>
      </c>
      <c r="AB172" s="63">
        <v>49</v>
      </c>
      <c r="AC172" s="49">
        <v>66</v>
      </c>
      <c r="AD172" s="4" t="s">
        <v>57</v>
      </c>
    </row>
    <row r="173" spans="1:30" s="170" customFormat="1" ht="28.5" customHeight="1" x14ac:dyDescent="0.25">
      <c r="A173" s="116">
        <v>144</v>
      </c>
      <c r="B173" s="55" t="s">
        <v>131</v>
      </c>
      <c r="C173" s="83" t="s">
        <v>30</v>
      </c>
      <c r="D173" s="85">
        <v>6.59</v>
      </c>
      <c r="E173" s="85">
        <v>7.44</v>
      </c>
      <c r="F173" s="85">
        <v>12.73</v>
      </c>
      <c r="G173" s="85">
        <v>143.99</v>
      </c>
      <c r="H173" s="121">
        <f>U173*20/25</f>
        <v>4.2560000000000002</v>
      </c>
      <c r="I173" s="121">
        <f t="shared" ref="I173" si="138">V173*20/25</f>
        <v>2.4E-2</v>
      </c>
      <c r="J173" s="121">
        <f t="shared" ref="J173" si="139">W173*20/25</f>
        <v>5.6000000000000008E-2</v>
      </c>
      <c r="K173" s="121">
        <f t="shared" ref="K173" si="140">X173*20/25</f>
        <v>0.16</v>
      </c>
      <c r="L173" s="121">
        <f t="shared" ref="L173" si="141">Y173*20/25</f>
        <v>24.712</v>
      </c>
      <c r="M173" s="121">
        <f t="shared" ref="M173" si="142">Z173*20/25</f>
        <v>0.96</v>
      </c>
      <c r="N173" s="121">
        <f t="shared" ref="N173" si="143">AA173*20/25</f>
        <v>22.4</v>
      </c>
      <c r="O173" s="121">
        <f t="shared" ref="O173" si="144">AB173*20/25</f>
        <v>66.680000000000007</v>
      </c>
      <c r="P173" s="152" t="s">
        <v>28</v>
      </c>
      <c r="Q173" s="85">
        <v>7.22</v>
      </c>
      <c r="R173" s="85">
        <v>8.32</v>
      </c>
      <c r="S173" s="85">
        <v>15.63</v>
      </c>
      <c r="T173" s="85">
        <v>167.1</v>
      </c>
      <c r="U173" s="85">
        <v>5.32</v>
      </c>
      <c r="V173" s="85">
        <v>0.03</v>
      </c>
      <c r="W173" s="85">
        <v>7.0000000000000007E-2</v>
      </c>
      <c r="X173" s="85">
        <v>0.2</v>
      </c>
      <c r="Y173" s="85">
        <v>30.89</v>
      </c>
      <c r="Z173" s="85">
        <v>1.2</v>
      </c>
      <c r="AA173" s="85">
        <v>28</v>
      </c>
      <c r="AB173" s="85">
        <v>83.35</v>
      </c>
      <c r="AC173" s="116">
        <v>144</v>
      </c>
      <c r="AD173" s="4" t="s">
        <v>57</v>
      </c>
    </row>
    <row r="174" spans="1:30" ht="27.75" customHeight="1" x14ac:dyDescent="0.25">
      <c r="A174" s="61">
        <v>349</v>
      </c>
      <c r="B174" s="161" t="s">
        <v>83</v>
      </c>
      <c r="C174" s="52" t="s">
        <v>34</v>
      </c>
      <c r="D174" s="150">
        <v>13.3</v>
      </c>
      <c r="E174" s="150">
        <v>7.2</v>
      </c>
      <c r="F174" s="150">
        <v>6.3</v>
      </c>
      <c r="G174" s="150">
        <v>143</v>
      </c>
      <c r="H174" s="150">
        <v>4.7</v>
      </c>
      <c r="I174" s="150">
        <v>0.01</v>
      </c>
      <c r="J174" s="166">
        <v>0.1</v>
      </c>
      <c r="K174" s="166">
        <v>4.5</v>
      </c>
      <c r="L174" s="150">
        <v>35</v>
      </c>
      <c r="M174" s="166">
        <v>0.8</v>
      </c>
      <c r="N174" s="150">
        <v>68.400000000000006</v>
      </c>
      <c r="O174" s="150">
        <v>173.5</v>
      </c>
      <c r="P174" s="125" t="str">
        <f>C174</f>
        <v>70/70</v>
      </c>
      <c r="Q174" s="150">
        <v>13.3</v>
      </c>
      <c r="R174" s="150">
        <v>7.2</v>
      </c>
      <c r="S174" s="150">
        <v>6.3</v>
      </c>
      <c r="T174" s="150">
        <v>143</v>
      </c>
      <c r="U174" s="150">
        <v>4.7</v>
      </c>
      <c r="V174" s="150">
        <v>0.01</v>
      </c>
      <c r="W174" s="166">
        <v>0.1</v>
      </c>
      <c r="X174" s="166">
        <v>4.5</v>
      </c>
      <c r="Y174" s="150">
        <v>35</v>
      </c>
      <c r="Z174" s="166">
        <v>0.8</v>
      </c>
      <c r="AA174" s="150">
        <v>68.400000000000006</v>
      </c>
      <c r="AB174" s="150">
        <v>173.5</v>
      </c>
      <c r="AC174" s="61">
        <v>349</v>
      </c>
      <c r="AD174" s="169" t="s">
        <v>57</v>
      </c>
    </row>
    <row r="175" spans="1:30" ht="18.75" customHeight="1" x14ac:dyDescent="0.25">
      <c r="A175" s="45">
        <v>429</v>
      </c>
      <c r="B175" s="55" t="s">
        <v>132</v>
      </c>
      <c r="C175" s="65">
        <v>150</v>
      </c>
      <c r="D175" s="85">
        <v>3.15</v>
      </c>
      <c r="E175" s="85">
        <v>6.6</v>
      </c>
      <c r="F175" s="85">
        <v>16.350000000000001</v>
      </c>
      <c r="G175" s="85">
        <v>138</v>
      </c>
      <c r="H175" s="85">
        <v>5.0999999999999996</v>
      </c>
      <c r="I175" s="85">
        <v>1.4999999999999999E-2</v>
      </c>
      <c r="J175" s="85">
        <v>0.13500000000000001</v>
      </c>
      <c r="K175" s="85">
        <v>0.19500000000000001</v>
      </c>
      <c r="L175" s="85">
        <v>39</v>
      </c>
      <c r="M175" s="85">
        <v>1.05</v>
      </c>
      <c r="N175" s="85">
        <v>24.24</v>
      </c>
      <c r="O175" s="85">
        <v>73.959999999999994</v>
      </c>
      <c r="P175" s="126">
        <v>180</v>
      </c>
      <c r="Q175" s="63">
        <v>3.78</v>
      </c>
      <c r="R175" s="63">
        <v>7.92</v>
      </c>
      <c r="S175" s="63">
        <v>19.600000000000001</v>
      </c>
      <c r="T175" s="63">
        <v>165.6</v>
      </c>
      <c r="U175" s="63">
        <v>6.12</v>
      </c>
      <c r="V175" s="63">
        <v>0</v>
      </c>
      <c r="W175" s="63">
        <v>0.1</v>
      </c>
      <c r="X175" s="63">
        <v>0.18</v>
      </c>
      <c r="Y175" s="63">
        <v>46.8</v>
      </c>
      <c r="Z175" s="63">
        <v>1.26</v>
      </c>
      <c r="AA175" s="63">
        <v>34.200000000000003</v>
      </c>
      <c r="AB175" s="63">
        <v>102.6</v>
      </c>
      <c r="AC175" s="45">
        <v>429</v>
      </c>
      <c r="AD175" s="4" t="s">
        <v>57</v>
      </c>
    </row>
    <row r="176" spans="1:30" ht="17.25" customHeight="1" x14ac:dyDescent="0.25">
      <c r="A176" s="58">
        <v>494</v>
      </c>
      <c r="B176" s="93" t="s">
        <v>99</v>
      </c>
      <c r="C176" s="91" t="s">
        <v>52</v>
      </c>
      <c r="D176" s="120">
        <v>0.1</v>
      </c>
      <c r="E176" s="120">
        <v>0</v>
      </c>
      <c r="F176" s="120">
        <v>15.2</v>
      </c>
      <c r="G176" s="120">
        <v>61</v>
      </c>
      <c r="H176" s="120">
        <v>2.8</v>
      </c>
      <c r="I176" s="120">
        <v>0</v>
      </c>
      <c r="J176" s="120">
        <v>0</v>
      </c>
      <c r="K176" s="120">
        <v>0</v>
      </c>
      <c r="L176" s="120">
        <v>13.06</v>
      </c>
      <c r="M176" s="120">
        <v>0</v>
      </c>
      <c r="N176" s="120">
        <v>1.55</v>
      </c>
      <c r="O176" s="120">
        <v>2.89</v>
      </c>
      <c r="P176" s="91" t="s">
        <v>52</v>
      </c>
      <c r="Q176" s="120">
        <v>0.1</v>
      </c>
      <c r="R176" s="120">
        <v>0</v>
      </c>
      <c r="S176" s="120">
        <v>15.2</v>
      </c>
      <c r="T176" s="120">
        <v>61</v>
      </c>
      <c r="U176" s="120">
        <v>2.8</v>
      </c>
      <c r="V176" s="120">
        <v>0</v>
      </c>
      <c r="W176" s="120">
        <v>0</v>
      </c>
      <c r="X176" s="120">
        <v>0</v>
      </c>
      <c r="Y176" s="120">
        <v>13.06</v>
      </c>
      <c r="Z176" s="120">
        <v>0</v>
      </c>
      <c r="AA176" s="120">
        <v>1.55</v>
      </c>
      <c r="AB176" s="120">
        <v>2.89</v>
      </c>
      <c r="AC176" s="58">
        <v>494</v>
      </c>
      <c r="AD176" s="4" t="s">
        <v>57</v>
      </c>
    </row>
    <row r="177" spans="1:30" ht="20.25" customHeight="1" x14ac:dyDescent="0.25">
      <c r="A177" s="45">
        <v>108</v>
      </c>
      <c r="B177" s="49" t="s">
        <v>90</v>
      </c>
      <c r="C177" s="47">
        <v>40</v>
      </c>
      <c r="D177" s="121">
        <v>3</v>
      </c>
      <c r="E177" s="121">
        <v>0.3</v>
      </c>
      <c r="F177" s="121">
        <v>20</v>
      </c>
      <c r="G177" s="121">
        <v>94</v>
      </c>
      <c r="H177" s="121">
        <v>0</v>
      </c>
      <c r="I177" s="121">
        <v>0</v>
      </c>
      <c r="J177" s="121">
        <v>4.3999999999999997E-2</v>
      </c>
      <c r="K177" s="121">
        <v>0.44</v>
      </c>
      <c r="L177" s="121">
        <v>8</v>
      </c>
      <c r="M177" s="121">
        <v>0.4</v>
      </c>
      <c r="N177" s="121">
        <v>14</v>
      </c>
      <c r="O177" s="121">
        <v>30</v>
      </c>
      <c r="P177" s="124">
        <v>50</v>
      </c>
      <c r="Q177" s="121">
        <v>3.8</v>
      </c>
      <c r="R177" s="121">
        <v>0.4</v>
      </c>
      <c r="S177" s="121">
        <v>24.6</v>
      </c>
      <c r="T177" s="121">
        <v>117.5</v>
      </c>
      <c r="U177" s="121">
        <v>0</v>
      </c>
      <c r="V177" s="121">
        <v>0</v>
      </c>
      <c r="W177" s="121">
        <v>5.5E-2</v>
      </c>
      <c r="X177" s="121">
        <v>0</v>
      </c>
      <c r="Y177" s="121">
        <v>10</v>
      </c>
      <c r="Z177" s="121">
        <v>0.55000000000000004</v>
      </c>
      <c r="AA177" s="121">
        <v>17</v>
      </c>
      <c r="AB177" s="121">
        <v>38</v>
      </c>
      <c r="AC177" s="45">
        <v>108</v>
      </c>
      <c r="AD177" s="4" t="s">
        <v>57</v>
      </c>
    </row>
    <row r="178" spans="1:30" x14ac:dyDescent="0.25">
      <c r="A178" s="45">
        <v>116</v>
      </c>
      <c r="B178" s="45" t="s">
        <v>96</v>
      </c>
      <c r="C178" s="204">
        <v>40</v>
      </c>
      <c r="D178" s="62">
        <v>2.6</v>
      </c>
      <c r="E178" s="62">
        <v>0.5</v>
      </c>
      <c r="F178" s="62">
        <v>14</v>
      </c>
      <c r="G178" s="62">
        <v>72.400000000000006</v>
      </c>
      <c r="H178" s="62">
        <v>0</v>
      </c>
      <c r="I178" s="62">
        <v>0</v>
      </c>
      <c r="J178" s="62">
        <v>0.1</v>
      </c>
      <c r="K178" s="62">
        <v>0</v>
      </c>
      <c r="L178" s="62">
        <v>14</v>
      </c>
      <c r="M178" s="62">
        <v>1.6</v>
      </c>
      <c r="N178" s="62">
        <v>13.6</v>
      </c>
      <c r="O178" s="62">
        <v>30.4</v>
      </c>
      <c r="P178" s="126">
        <v>50</v>
      </c>
      <c r="Q178" s="63">
        <v>3.3</v>
      </c>
      <c r="R178" s="63">
        <v>0.6</v>
      </c>
      <c r="S178" s="63">
        <v>17</v>
      </c>
      <c r="T178" s="63">
        <v>90.5</v>
      </c>
      <c r="U178" s="63">
        <v>0</v>
      </c>
      <c r="V178" s="63">
        <v>0</v>
      </c>
      <c r="W178" s="63">
        <v>0.09</v>
      </c>
      <c r="X178" s="63">
        <v>0</v>
      </c>
      <c r="Y178" s="63">
        <v>17.5</v>
      </c>
      <c r="Z178" s="63">
        <v>1.95</v>
      </c>
      <c r="AA178" s="63">
        <v>17</v>
      </c>
      <c r="AB178" s="63">
        <v>38</v>
      </c>
      <c r="AC178" s="45">
        <v>116</v>
      </c>
      <c r="AD178" s="4" t="s">
        <v>57</v>
      </c>
    </row>
    <row r="179" spans="1:30" x14ac:dyDescent="0.25">
      <c r="A179" s="45"/>
      <c r="B179" s="51" t="s">
        <v>15</v>
      </c>
      <c r="C179" s="198">
        <v>894.5</v>
      </c>
      <c r="D179" s="129">
        <f t="shared" ref="D179:O179" si="145">SUM(D172:D178)</f>
        <v>30.1</v>
      </c>
      <c r="E179" s="129">
        <f t="shared" si="145"/>
        <v>26.279999999999998</v>
      </c>
      <c r="F179" s="129">
        <f t="shared" si="145"/>
        <v>92.98</v>
      </c>
      <c r="G179" s="129">
        <f t="shared" si="145"/>
        <v>729.18999999999994</v>
      </c>
      <c r="H179" s="129">
        <f t="shared" si="145"/>
        <v>27.355999999999998</v>
      </c>
      <c r="I179" s="129">
        <f t="shared" si="145"/>
        <v>4.9000000000000002E-2</v>
      </c>
      <c r="J179" s="129">
        <f t="shared" si="145"/>
        <v>0.495</v>
      </c>
      <c r="K179" s="129">
        <f t="shared" si="145"/>
        <v>7.2150000000000007</v>
      </c>
      <c r="L179" s="129">
        <f t="shared" si="145"/>
        <v>148.77199999999999</v>
      </c>
      <c r="M179" s="129">
        <f t="shared" si="145"/>
        <v>5.37</v>
      </c>
      <c r="N179" s="129">
        <f t="shared" si="145"/>
        <v>160.99</v>
      </c>
      <c r="O179" s="129">
        <f t="shared" si="145"/>
        <v>416.62999999999994</v>
      </c>
      <c r="P179" s="199">
        <v>1014.5</v>
      </c>
      <c r="Q179" s="129">
        <f t="shared" ref="Q179:AB179" si="146">SUM(Q172:Q178)</f>
        <v>33.200000000000003</v>
      </c>
      <c r="R179" s="129">
        <f t="shared" si="146"/>
        <v>29.740000000000002</v>
      </c>
      <c r="S179" s="129">
        <f t="shared" si="146"/>
        <v>108.83000000000001</v>
      </c>
      <c r="T179" s="129">
        <f t="shared" si="146"/>
        <v>840.7</v>
      </c>
      <c r="U179" s="129">
        <f t="shared" si="146"/>
        <v>32.04</v>
      </c>
      <c r="V179" s="129">
        <f t="shared" si="146"/>
        <v>0.04</v>
      </c>
      <c r="W179" s="129">
        <f t="shared" si="146"/>
        <v>0.495</v>
      </c>
      <c r="X179" s="129">
        <f t="shared" si="146"/>
        <v>7.2799999999999994</v>
      </c>
      <c r="Y179" s="129">
        <f t="shared" si="146"/>
        <v>172.25</v>
      </c>
      <c r="Z179" s="129">
        <f t="shared" si="146"/>
        <v>6.46</v>
      </c>
      <c r="AA179" s="129">
        <f t="shared" si="146"/>
        <v>187.15000000000003</v>
      </c>
      <c r="AB179" s="129">
        <f t="shared" si="146"/>
        <v>487.34000000000003</v>
      </c>
      <c r="AC179" s="45"/>
      <c r="AD179" s="4"/>
    </row>
    <row r="180" spans="1:30" x14ac:dyDescent="0.25">
      <c r="A180" s="45"/>
      <c r="B180" s="59" t="s">
        <v>16</v>
      </c>
      <c r="C180" s="58"/>
      <c r="D180" s="62">
        <f t="shared" ref="D180:O180" si="147">D170+D179</f>
        <v>52.11</v>
      </c>
      <c r="E180" s="62">
        <f t="shared" si="147"/>
        <v>45.18</v>
      </c>
      <c r="F180" s="62">
        <f t="shared" si="147"/>
        <v>183.25</v>
      </c>
      <c r="G180" s="62">
        <f t="shared" si="147"/>
        <v>1347.88</v>
      </c>
      <c r="H180" s="62">
        <f t="shared" si="147"/>
        <v>28.505999999999997</v>
      </c>
      <c r="I180" s="62">
        <f t="shared" si="147"/>
        <v>4.9000000000000002E-2</v>
      </c>
      <c r="J180" s="62">
        <f t="shared" si="147"/>
        <v>0.60899999999999999</v>
      </c>
      <c r="K180" s="62">
        <f t="shared" si="147"/>
        <v>15.855</v>
      </c>
      <c r="L180" s="62">
        <f t="shared" si="147"/>
        <v>182.43199999999999</v>
      </c>
      <c r="M180" s="62">
        <f t="shared" si="147"/>
        <v>8.7199999999999989</v>
      </c>
      <c r="N180" s="62">
        <f t="shared" si="147"/>
        <v>205.19</v>
      </c>
      <c r="O180" s="62">
        <f t="shared" si="147"/>
        <v>621.34999999999991</v>
      </c>
      <c r="P180" s="62"/>
      <c r="Q180" s="62">
        <f t="shared" ref="Q180:AB180" si="148">Q170+Q179</f>
        <v>59.790000000000006</v>
      </c>
      <c r="R180" s="62">
        <f t="shared" si="148"/>
        <v>52.46</v>
      </c>
      <c r="S180" s="62">
        <f t="shared" si="148"/>
        <v>213.54000000000002</v>
      </c>
      <c r="T180" s="62">
        <f t="shared" si="148"/>
        <v>1570.89</v>
      </c>
      <c r="U180" s="62">
        <f t="shared" si="148"/>
        <v>33.269999999999996</v>
      </c>
      <c r="V180" s="62">
        <f t="shared" si="148"/>
        <v>0.04</v>
      </c>
      <c r="W180" s="62">
        <f t="shared" si="148"/>
        <v>0.63400000000000001</v>
      </c>
      <c r="X180" s="62">
        <f t="shared" si="148"/>
        <v>17.079999999999998</v>
      </c>
      <c r="Y180" s="62">
        <f t="shared" si="148"/>
        <v>212.51</v>
      </c>
      <c r="Z180" s="62">
        <f t="shared" si="148"/>
        <v>10.52</v>
      </c>
      <c r="AA180" s="62">
        <f t="shared" si="148"/>
        <v>240.15000000000003</v>
      </c>
      <c r="AB180" s="155">
        <f t="shared" si="148"/>
        <v>734.66000000000008</v>
      </c>
      <c r="AC180" s="45"/>
      <c r="AD180" s="45"/>
    </row>
    <row r="181" spans="1:30" x14ac:dyDescent="0.25">
      <c r="A181" s="116"/>
      <c r="B181" s="55"/>
      <c r="C181" s="83"/>
      <c r="D181" s="85"/>
      <c r="E181" s="85"/>
      <c r="F181" s="85"/>
      <c r="G181" s="85"/>
      <c r="H181" s="121"/>
      <c r="I181" s="121"/>
      <c r="J181" s="121"/>
      <c r="K181" s="121"/>
      <c r="L181" s="121"/>
      <c r="M181" s="121"/>
      <c r="N181" s="121"/>
      <c r="O181" s="121"/>
      <c r="P181" s="152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116"/>
      <c r="AD181" s="4"/>
    </row>
    <row r="182" spans="1:30" ht="15.75" x14ac:dyDescent="0.25">
      <c r="A182" s="37"/>
      <c r="B182" s="39" t="s">
        <v>69</v>
      </c>
      <c r="D182" s="9"/>
      <c r="E182" s="9"/>
      <c r="F182" s="9"/>
      <c r="G182" s="9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7"/>
      <c r="AD182" s="37"/>
    </row>
    <row r="183" spans="1:30" ht="15.75" x14ac:dyDescent="0.25">
      <c r="A183" s="38"/>
      <c r="B183" s="39" t="s">
        <v>41</v>
      </c>
      <c r="C183" s="6"/>
      <c r="D183" s="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38"/>
      <c r="AD183" s="38"/>
    </row>
    <row r="184" spans="1:30" ht="15" customHeight="1" x14ac:dyDescent="0.25">
      <c r="A184" s="38"/>
      <c r="B184" s="39" t="s">
        <v>76</v>
      </c>
      <c r="C184" s="6"/>
      <c r="D184" s="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38"/>
      <c r="AD184" s="38"/>
    </row>
    <row r="185" spans="1:30" ht="27" customHeight="1" x14ac:dyDescent="0.25">
      <c r="A185" s="11" t="s">
        <v>35</v>
      </c>
      <c r="B185" s="33" t="s">
        <v>0</v>
      </c>
      <c r="C185" s="27" t="s">
        <v>19</v>
      </c>
      <c r="D185" s="210" t="s">
        <v>13</v>
      </c>
      <c r="E185" s="211"/>
      <c r="F185" s="211"/>
      <c r="G185" s="212"/>
      <c r="H185" s="209" t="s">
        <v>1</v>
      </c>
      <c r="I185" s="209"/>
      <c r="J185" s="209"/>
      <c r="K185" s="209"/>
      <c r="L185" s="209" t="s">
        <v>14</v>
      </c>
      <c r="M185" s="209"/>
      <c r="N185" s="209"/>
      <c r="O185" s="209"/>
      <c r="P185" s="27" t="s">
        <v>20</v>
      </c>
      <c r="Q185" s="210" t="s">
        <v>13</v>
      </c>
      <c r="R185" s="211"/>
      <c r="S185" s="211"/>
      <c r="T185" s="212"/>
      <c r="U185" s="209" t="s">
        <v>1</v>
      </c>
      <c r="V185" s="209"/>
      <c r="W185" s="209"/>
      <c r="X185" s="209"/>
      <c r="Y185" s="209" t="s">
        <v>14</v>
      </c>
      <c r="Z185" s="209"/>
      <c r="AA185" s="209"/>
      <c r="AB185" s="209"/>
      <c r="AC185" s="11" t="s">
        <v>35</v>
      </c>
      <c r="AD185" s="104" t="s">
        <v>58</v>
      </c>
    </row>
    <row r="186" spans="1:30" ht="17.25" customHeight="1" x14ac:dyDescent="0.25">
      <c r="A186" s="45"/>
      <c r="B186" s="42" t="s">
        <v>2</v>
      </c>
      <c r="C186" s="59" t="s">
        <v>11</v>
      </c>
      <c r="D186" s="59" t="s">
        <v>3</v>
      </c>
      <c r="E186" s="59" t="s">
        <v>4</v>
      </c>
      <c r="F186" s="59" t="s">
        <v>5</v>
      </c>
      <c r="G186" s="59" t="s">
        <v>10</v>
      </c>
      <c r="H186" s="59" t="s">
        <v>7</v>
      </c>
      <c r="I186" s="59" t="s">
        <v>21</v>
      </c>
      <c r="J186" s="59" t="s">
        <v>6</v>
      </c>
      <c r="K186" s="59" t="s">
        <v>22</v>
      </c>
      <c r="L186" s="59" t="s">
        <v>8</v>
      </c>
      <c r="M186" s="59" t="s">
        <v>12</v>
      </c>
      <c r="N186" s="59" t="s">
        <v>24</v>
      </c>
      <c r="O186" s="59" t="s">
        <v>23</v>
      </c>
      <c r="P186" s="70" t="s">
        <v>11</v>
      </c>
      <c r="Q186" s="59" t="s">
        <v>3</v>
      </c>
      <c r="R186" s="59" t="s">
        <v>4</v>
      </c>
      <c r="S186" s="59" t="s">
        <v>5</v>
      </c>
      <c r="T186" s="59" t="s">
        <v>10</v>
      </c>
      <c r="U186" s="59" t="s">
        <v>7</v>
      </c>
      <c r="V186" s="59" t="s">
        <v>21</v>
      </c>
      <c r="W186" s="59" t="s">
        <v>6</v>
      </c>
      <c r="X186" s="59" t="s">
        <v>22</v>
      </c>
      <c r="Y186" s="59" t="s">
        <v>8</v>
      </c>
      <c r="Z186" s="59" t="s">
        <v>12</v>
      </c>
      <c r="AA186" s="59" t="s">
        <v>24</v>
      </c>
      <c r="AB186" s="59" t="s">
        <v>23</v>
      </c>
      <c r="AC186" s="45"/>
      <c r="AD186" s="4"/>
    </row>
    <row r="187" spans="1:30" ht="18" customHeight="1" x14ac:dyDescent="0.25">
      <c r="A187" s="54">
        <v>260</v>
      </c>
      <c r="B187" s="46" t="s">
        <v>133</v>
      </c>
      <c r="C187" s="65" t="s">
        <v>17</v>
      </c>
      <c r="D187" s="85">
        <f>Q187*20/25</f>
        <v>5.4</v>
      </c>
      <c r="E187" s="85">
        <f t="shared" ref="E187" si="149">R187*20/25</f>
        <v>11.655999999999999</v>
      </c>
      <c r="F187" s="85">
        <f t="shared" ref="F187" si="150">S187*20/25</f>
        <v>25.04</v>
      </c>
      <c r="G187" s="85">
        <f t="shared" ref="G187" si="151">T187*20/25</f>
        <v>226.16</v>
      </c>
      <c r="H187" s="85">
        <f t="shared" ref="H187" si="152">U187*20/25</f>
        <v>1.32</v>
      </c>
      <c r="I187" s="85">
        <f t="shared" ref="I187" si="153">V187*20/25</f>
        <v>0.08</v>
      </c>
      <c r="J187" s="85">
        <f t="shared" ref="J187" si="154">W187*20/25</f>
        <v>0.08</v>
      </c>
      <c r="K187" s="85">
        <f t="shared" ref="K187" si="155">X187*20/25</f>
        <v>0.2</v>
      </c>
      <c r="L187" s="85">
        <v>127.2</v>
      </c>
      <c r="M187" s="85">
        <f t="shared" ref="M187" si="156">Z187*20/25</f>
        <v>0.56000000000000005</v>
      </c>
      <c r="N187" s="85">
        <f t="shared" ref="N187" si="157">AA187*20/25</f>
        <v>30.6</v>
      </c>
      <c r="O187" s="85">
        <v>141</v>
      </c>
      <c r="P187" s="147" t="s">
        <v>25</v>
      </c>
      <c r="Q187" s="85">
        <v>6.75</v>
      </c>
      <c r="R187" s="85">
        <v>14.57</v>
      </c>
      <c r="S187" s="85">
        <v>31.3</v>
      </c>
      <c r="T187" s="85">
        <v>282.7</v>
      </c>
      <c r="U187" s="121">
        <v>1.65</v>
      </c>
      <c r="V187" s="121">
        <v>0.1</v>
      </c>
      <c r="W187" s="121">
        <v>0.1</v>
      </c>
      <c r="X187" s="121">
        <v>0.25</v>
      </c>
      <c r="Y187" s="121">
        <v>158.80000000000001</v>
      </c>
      <c r="Z187" s="121">
        <v>0.7</v>
      </c>
      <c r="AA187" s="121">
        <v>38.25</v>
      </c>
      <c r="AB187" s="121">
        <v>175.5</v>
      </c>
      <c r="AC187" s="54">
        <v>260</v>
      </c>
      <c r="AD187" s="4" t="s">
        <v>57</v>
      </c>
    </row>
    <row r="188" spans="1:30" s="30" customFormat="1" ht="18" customHeight="1" x14ac:dyDescent="0.25">
      <c r="A188" s="45">
        <v>501</v>
      </c>
      <c r="B188" s="46" t="s">
        <v>115</v>
      </c>
      <c r="C188" s="47">
        <v>200</v>
      </c>
      <c r="D188" s="63">
        <v>1.4</v>
      </c>
      <c r="E188" s="63">
        <v>1.6</v>
      </c>
      <c r="F188" s="63">
        <v>17</v>
      </c>
      <c r="G188" s="63">
        <v>89.32</v>
      </c>
      <c r="H188" s="121">
        <v>1.3</v>
      </c>
      <c r="I188" s="121">
        <v>8.4</v>
      </c>
      <c r="J188" s="121">
        <v>0.1</v>
      </c>
      <c r="K188" s="121">
        <v>0.1</v>
      </c>
      <c r="L188" s="121">
        <v>119</v>
      </c>
      <c r="M188" s="121">
        <v>0.1</v>
      </c>
      <c r="N188" s="121">
        <v>15.1</v>
      </c>
      <c r="O188" s="121">
        <v>79.2</v>
      </c>
      <c r="P188" s="124">
        <v>200</v>
      </c>
      <c r="Q188" s="63">
        <f>D188</f>
        <v>1.4</v>
      </c>
      <c r="R188" s="63">
        <f t="shared" ref="R188" si="158">E188</f>
        <v>1.6</v>
      </c>
      <c r="S188" s="63">
        <f t="shared" ref="S188" si="159">F188</f>
        <v>17</v>
      </c>
      <c r="T188" s="63">
        <f t="shared" ref="T188" si="160">G188</f>
        <v>89.32</v>
      </c>
      <c r="U188" s="63">
        <f t="shared" ref="U188" si="161">H188</f>
        <v>1.3</v>
      </c>
      <c r="V188" s="63">
        <f t="shared" ref="V188" si="162">I188</f>
        <v>8.4</v>
      </c>
      <c r="W188" s="63">
        <f t="shared" ref="W188" si="163">J188</f>
        <v>0.1</v>
      </c>
      <c r="X188" s="63">
        <f t="shared" ref="X188" si="164">K188</f>
        <v>0.1</v>
      </c>
      <c r="Y188" s="63">
        <f t="shared" ref="Y188" si="165">L188</f>
        <v>119</v>
      </c>
      <c r="Z188" s="63">
        <f t="shared" ref="Z188" si="166">M188</f>
        <v>0.1</v>
      </c>
      <c r="AA188" s="63">
        <f t="shared" ref="AA188" si="167">N188</f>
        <v>15.1</v>
      </c>
      <c r="AB188" s="63">
        <f t="shared" ref="AB188" si="168">O188</f>
        <v>79.2</v>
      </c>
      <c r="AC188" s="45">
        <v>501</v>
      </c>
      <c r="AD188" s="4" t="s">
        <v>57</v>
      </c>
    </row>
    <row r="189" spans="1:30" s="30" customFormat="1" ht="18" customHeight="1" x14ac:dyDescent="0.25">
      <c r="A189" s="45"/>
      <c r="B189" s="46" t="s">
        <v>87</v>
      </c>
      <c r="C189" s="47">
        <v>20</v>
      </c>
      <c r="D189" s="63">
        <v>2.56</v>
      </c>
      <c r="E189" s="63">
        <v>3</v>
      </c>
      <c r="F189" s="63">
        <v>0</v>
      </c>
      <c r="G189" s="63">
        <v>34</v>
      </c>
      <c r="H189" s="121">
        <v>0</v>
      </c>
      <c r="I189" s="121">
        <v>0</v>
      </c>
      <c r="J189" s="121">
        <v>0</v>
      </c>
      <c r="K189" s="121">
        <v>0</v>
      </c>
      <c r="L189" s="121">
        <v>90</v>
      </c>
      <c r="M189" s="121">
        <v>1</v>
      </c>
      <c r="N189" s="121">
        <v>5</v>
      </c>
      <c r="O189" s="121">
        <v>59</v>
      </c>
      <c r="P189" s="124">
        <v>20</v>
      </c>
      <c r="Q189" s="63">
        <v>2.56</v>
      </c>
      <c r="R189" s="63">
        <v>3</v>
      </c>
      <c r="S189" s="63">
        <v>0</v>
      </c>
      <c r="T189" s="63">
        <v>34</v>
      </c>
      <c r="U189" s="121">
        <v>0</v>
      </c>
      <c r="V189" s="121">
        <v>0</v>
      </c>
      <c r="W189" s="121">
        <v>0</v>
      </c>
      <c r="X189" s="121">
        <v>0</v>
      </c>
      <c r="Y189" s="121">
        <v>90</v>
      </c>
      <c r="Z189" s="121">
        <v>1</v>
      </c>
      <c r="AA189" s="121">
        <v>5</v>
      </c>
      <c r="AB189" s="121">
        <v>59</v>
      </c>
      <c r="AC189" s="45"/>
      <c r="AD189" s="4"/>
    </row>
    <row r="190" spans="1:30" ht="18.75" customHeight="1" x14ac:dyDescent="0.25">
      <c r="A190" s="45">
        <v>108</v>
      </c>
      <c r="B190" s="49" t="s">
        <v>90</v>
      </c>
      <c r="C190" s="47">
        <v>40</v>
      </c>
      <c r="D190" s="121">
        <v>3</v>
      </c>
      <c r="E190" s="121">
        <v>0.3</v>
      </c>
      <c r="F190" s="121">
        <v>20</v>
      </c>
      <c r="G190" s="121">
        <v>94</v>
      </c>
      <c r="H190" s="121">
        <v>0</v>
      </c>
      <c r="I190" s="121">
        <v>0</v>
      </c>
      <c r="J190" s="121">
        <v>4.3999999999999997E-2</v>
      </c>
      <c r="K190" s="121">
        <v>0.44</v>
      </c>
      <c r="L190" s="121">
        <v>8</v>
      </c>
      <c r="M190" s="121">
        <v>0.4</v>
      </c>
      <c r="N190" s="121">
        <v>14</v>
      </c>
      <c r="O190" s="121">
        <v>30</v>
      </c>
      <c r="P190" s="124">
        <v>50</v>
      </c>
      <c r="Q190" s="121">
        <v>3.8</v>
      </c>
      <c r="R190" s="121">
        <v>0.4</v>
      </c>
      <c r="S190" s="121">
        <v>24.6</v>
      </c>
      <c r="T190" s="121">
        <v>117.5</v>
      </c>
      <c r="U190" s="121">
        <v>0</v>
      </c>
      <c r="V190" s="121">
        <v>0</v>
      </c>
      <c r="W190" s="121">
        <v>5.5E-2</v>
      </c>
      <c r="X190" s="121">
        <v>0</v>
      </c>
      <c r="Y190" s="121">
        <v>10</v>
      </c>
      <c r="Z190" s="121">
        <v>0.55000000000000004</v>
      </c>
      <c r="AA190" s="121">
        <v>17</v>
      </c>
      <c r="AB190" s="121">
        <v>38</v>
      </c>
      <c r="AC190" s="45">
        <v>108</v>
      </c>
      <c r="AD190" s="4" t="s">
        <v>57</v>
      </c>
    </row>
    <row r="191" spans="1:30" s="30" customFormat="1" x14ac:dyDescent="0.25">
      <c r="A191" s="45">
        <v>118</v>
      </c>
      <c r="B191" s="49" t="s">
        <v>91</v>
      </c>
      <c r="C191" s="192">
        <v>100</v>
      </c>
      <c r="D191" s="63">
        <v>0.8</v>
      </c>
      <c r="E191" s="63">
        <v>0.8</v>
      </c>
      <c r="F191" s="63">
        <v>19.600000000000001</v>
      </c>
      <c r="G191" s="63">
        <v>94</v>
      </c>
      <c r="H191" s="63">
        <v>20</v>
      </c>
      <c r="I191" s="63">
        <v>0</v>
      </c>
      <c r="J191" s="63">
        <v>0.06</v>
      </c>
      <c r="K191" s="63">
        <v>0</v>
      </c>
      <c r="L191" s="63">
        <v>32</v>
      </c>
      <c r="M191" s="63">
        <v>4.4000000000000004</v>
      </c>
      <c r="N191" s="63">
        <v>9</v>
      </c>
      <c r="O191" s="63">
        <v>11</v>
      </c>
      <c r="P191" s="124">
        <v>100</v>
      </c>
      <c r="Q191" s="63">
        <v>0.8</v>
      </c>
      <c r="R191" s="63">
        <v>0.8</v>
      </c>
      <c r="S191" s="63">
        <v>19.600000000000001</v>
      </c>
      <c r="T191" s="63">
        <v>94</v>
      </c>
      <c r="U191" s="63">
        <v>20</v>
      </c>
      <c r="V191" s="63">
        <v>0</v>
      </c>
      <c r="W191" s="63">
        <v>0.06</v>
      </c>
      <c r="X191" s="63">
        <v>0</v>
      </c>
      <c r="Y191" s="63">
        <v>32</v>
      </c>
      <c r="Z191" s="63">
        <v>4.4000000000000004</v>
      </c>
      <c r="AA191" s="63">
        <v>9</v>
      </c>
      <c r="AB191" s="63">
        <v>11</v>
      </c>
      <c r="AC191" s="45">
        <v>118</v>
      </c>
      <c r="AD191" s="4" t="s">
        <v>57</v>
      </c>
    </row>
    <row r="192" spans="1:30" x14ac:dyDescent="0.25">
      <c r="A192" s="45"/>
      <c r="B192" s="51" t="s">
        <v>15</v>
      </c>
      <c r="C192" s="196">
        <v>565</v>
      </c>
      <c r="D192" s="122">
        <f t="shared" ref="D192:O192" si="169">SUM(D187:D191)</f>
        <v>13.160000000000002</v>
      </c>
      <c r="E192" s="122">
        <f t="shared" si="169"/>
        <v>17.356000000000002</v>
      </c>
      <c r="F192" s="122">
        <f t="shared" si="169"/>
        <v>81.64</v>
      </c>
      <c r="G192" s="122">
        <f t="shared" si="169"/>
        <v>537.48</v>
      </c>
      <c r="H192" s="122">
        <f t="shared" si="169"/>
        <v>22.62</v>
      </c>
      <c r="I192" s="122">
        <f t="shared" si="169"/>
        <v>8.48</v>
      </c>
      <c r="J192" s="122">
        <f t="shared" si="169"/>
        <v>0.28399999999999997</v>
      </c>
      <c r="K192" s="122">
        <f t="shared" si="169"/>
        <v>0.74</v>
      </c>
      <c r="L192" s="122">
        <f t="shared" si="169"/>
        <v>376.2</v>
      </c>
      <c r="M192" s="122">
        <f t="shared" si="169"/>
        <v>6.4600000000000009</v>
      </c>
      <c r="N192" s="122">
        <f t="shared" si="169"/>
        <v>73.7</v>
      </c>
      <c r="O192" s="122">
        <f t="shared" si="169"/>
        <v>320.2</v>
      </c>
      <c r="P192" s="193">
        <v>625</v>
      </c>
      <c r="Q192" s="122">
        <f t="shared" ref="Q192:AB192" si="170">SUM(Q187:Q191)</f>
        <v>15.310000000000002</v>
      </c>
      <c r="R192" s="122">
        <f t="shared" si="170"/>
        <v>20.37</v>
      </c>
      <c r="S192" s="122">
        <f t="shared" si="170"/>
        <v>92.5</v>
      </c>
      <c r="T192" s="122">
        <f t="shared" si="170"/>
        <v>617.52</v>
      </c>
      <c r="U192" s="122">
        <f t="shared" si="170"/>
        <v>22.95</v>
      </c>
      <c r="V192" s="122">
        <f t="shared" si="170"/>
        <v>8.5</v>
      </c>
      <c r="W192" s="122">
        <f t="shared" si="170"/>
        <v>0.315</v>
      </c>
      <c r="X192" s="122">
        <f t="shared" si="170"/>
        <v>0.35</v>
      </c>
      <c r="Y192" s="122">
        <f t="shared" si="170"/>
        <v>409.8</v>
      </c>
      <c r="Z192" s="122">
        <f t="shared" si="170"/>
        <v>6.75</v>
      </c>
      <c r="AA192" s="122">
        <f t="shared" si="170"/>
        <v>84.35</v>
      </c>
      <c r="AB192" s="122">
        <f t="shared" si="170"/>
        <v>362.7</v>
      </c>
      <c r="AC192" s="45"/>
      <c r="AD192" s="45"/>
    </row>
    <row r="193" spans="1:30" ht="29.25" customHeight="1" x14ac:dyDescent="0.25">
      <c r="A193" s="45"/>
      <c r="B193" s="78" t="s">
        <v>9</v>
      </c>
      <c r="C193" s="58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13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45"/>
      <c r="AD193" s="45"/>
    </row>
    <row r="194" spans="1:30" x14ac:dyDescent="0.25">
      <c r="A194" s="49">
        <v>50</v>
      </c>
      <c r="B194" s="74" t="s">
        <v>134</v>
      </c>
      <c r="C194" s="91">
        <v>80</v>
      </c>
      <c r="D194" s="98">
        <v>1.2</v>
      </c>
      <c r="E194" s="98">
        <v>4.4000000000000004</v>
      </c>
      <c r="F194" s="98">
        <v>6.7</v>
      </c>
      <c r="G194" s="98">
        <v>71.2</v>
      </c>
      <c r="H194" s="98">
        <v>4.5999999999999996</v>
      </c>
      <c r="I194" s="98">
        <v>0.3</v>
      </c>
      <c r="J194" s="98">
        <f t="shared" ref="J194" si="171">W194*8/10</f>
        <v>3.2000000000000001E-2</v>
      </c>
      <c r="K194" s="98">
        <v>4.7</v>
      </c>
      <c r="L194" s="98">
        <v>26</v>
      </c>
      <c r="M194" s="98">
        <v>1</v>
      </c>
      <c r="N194" s="98">
        <v>18.7</v>
      </c>
      <c r="O194" s="98">
        <v>37.299999999999997</v>
      </c>
      <c r="P194" s="91">
        <v>100</v>
      </c>
      <c r="Q194" s="98">
        <v>1.5</v>
      </c>
      <c r="R194" s="98">
        <v>5.5</v>
      </c>
      <c r="S194" s="98">
        <v>8.3000000000000007</v>
      </c>
      <c r="T194" s="98">
        <v>89</v>
      </c>
      <c r="U194" s="98">
        <v>5.75</v>
      </c>
      <c r="V194" s="98">
        <v>0.3</v>
      </c>
      <c r="W194" s="98">
        <v>0.04</v>
      </c>
      <c r="X194" s="98">
        <v>5.8</v>
      </c>
      <c r="Y194" s="98">
        <v>32.5</v>
      </c>
      <c r="Z194" s="98">
        <v>1.25</v>
      </c>
      <c r="AA194" s="98">
        <v>23.3</v>
      </c>
      <c r="AB194" s="98">
        <v>46.6</v>
      </c>
      <c r="AC194" s="49">
        <v>50</v>
      </c>
      <c r="AD194" s="4" t="s">
        <v>57</v>
      </c>
    </row>
    <row r="195" spans="1:30" ht="43.5" customHeight="1" x14ac:dyDescent="0.25">
      <c r="A195" s="54">
        <v>142</v>
      </c>
      <c r="B195" s="46" t="s">
        <v>135</v>
      </c>
      <c r="C195" s="84" t="s">
        <v>30</v>
      </c>
      <c r="D195" s="85">
        <v>5.0599999999999996</v>
      </c>
      <c r="E195" s="85">
        <v>7.9</v>
      </c>
      <c r="F195" s="85">
        <v>6.58</v>
      </c>
      <c r="G195" s="85">
        <v>117.96</v>
      </c>
      <c r="H195" s="85">
        <v>14.8</v>
      </c>
      <c r="I195" s="85">
        <v>13</v>
      </c>
      <c r="J195" s="85">
        <v>4.5999999999999999E-2</v>
      </c>
      <c r="K195" s="85">
        <v>0.1</v>
      </c>
      <c r="L195" s="85">
        <v>41.16</v>
      </c>
      <c r="M195" s="85">
        <v>0.8</v>
      </c>
      <c r="N195" s="85">
        <v>26</v>
      </c>
      <c r="O195" s="85">
        <v>37.770000000000003</v>
      </c>
      <c r="P195" s="156" t="s">
        <v>28</v>
      </c>
      <c r="Q195" s="85">
        <v>5.41</v>
      </c>
      <c r="R195" s="85">
        <v>8.9</v>
      </c>
      <c r="S195" s="85">
        <v>8.1349999999999998</v>
      </c>
      <c r="T195" s="85">
        <v>134.56</v>
      </c>
      <c r="U195" s="85">
        <v>6.7</v>
      </c>
      <c r="V195" s="85">
        <v>13.4</v>
      </c>
      <c r="W195" s="85">
        <v>0.08</v>
      </c>
      <c r="X195" s="85">
        <v>0.1</v>
      </c>
      <c r="Y195" s="85">
        <v>49.21</v>
      </c>
      <c r="Z195" s="85">
        <v>0.8</v>
      </c>
      <c r="AA195" s="85">
        <v>32.9</v>
      </c>
      <c r="AB195" s="85">
        <v>45</v>
      </c>
      <c r="AC195" s="54">
        <v>142</v>
      </c>
      <c r="AD195" s="4" t="s">
        <v>57</v>
      </c>
    </row>
    <row r="196" spans="1:30" ht="24" customHeight="1" x14ac:dyDescent="0.25">
      <c r="A196" s="96">
        <v>381</v>
      </c>
      <c r="B196" s="97" t="s">
        <v>136</v>
      </c>
      <c r="C196" s="95" t="s">
        <v>53</v>
      </c>
      <c r="D196" s="98">
        <v>16.899999999999999</v>
      </c>
      <c r="E196" s="98">
        <v>19.8</v>
      </c>
      <c r="F196" s="98">
        <v>19.8</v>
      </c>
      <c r="G196" s="98">
        <v>316.10000000000002</v>
      </c>
      <c r="H196" s="98">
        <v>0</v>
      </c>
      <c r="I196" s="98">
        <v>0.04</v>
      </c>
      <c r="J196" s="98">
        <v>0.1</v>
      </c>
      <c r="K196" s="98">
        <v>0.7</v>
      </c>
      <c r="L196" s="98">
        <v>39.03</v>
      </c>
      <c r="M196" s="98">
        <v>2.7</v>
      </c>
      <c r="N196" s="98">
        <v>30.03</v>
      </c>
      <c r="O196" s="98">
        <v>180</v>
      </c>
      <c r="P196" s="154" t="s">
        <v>46</v>
      </c>
      <c r="Q196" s="98">
        <v>18.8</v>
      </c>
      <c r="R196" s="98">
        <v>22</v>
      </c>
      <c r="S196" s="98">
        <v>22</v>
      </c>
      <c r="T196" s="98">
        <v>351.6</v>
      </c>
      <c r="U196" s="98">
        <f t="shared" ref="U196" si="172">H196</f>
        <v>0</v>
      </c>
      <c r="V196" s="98">
        <v>2.8000000000000001E-2</v>
      </c>
      <c r="W196" s="98">
        <v>0.1</v>
      </c>
      <c r="X196" s="98">
        <v>0.8</v>
      </c>
      <c r="Y196" s="98">
        <v>44</v>
      </c>
      <c r="Z196" s="98">
        <v>3</v>
      </c>
      <c r="AA196" s="98">
        <v>33.4</v>
      </c>
      <c r="AB196" s="98">
        <v>200</v>
      </c>
      <c r="AC196" s="96">
        <v>381</v>
      </c>
      <c r="AD196" s="4" t="s">
        <v>57</v>
      </c>
    </row>
    <row r="197" spans="1:30" ht="18" customHeight="1" x14ac:dyDescent="0.25">
      <c r="A197" s="49">
        <v>291</v>
      </c>
      <c r="B197" s="49" t="s">
        <v>122</v>
      </c>
      <c r="C197" s="52">
        <v>150</v>
      </c>
      <c r="D197" s="63">
        <v>5.69</v>
      </c>
      <c r="E197" s="63">
        <v>6.24</v>
      </c>
      <c r="F197" s="63">
        <v>29.1</v>
      </c>
      <c r="G197" s="63">
        <v>195.39</v>
      </c>
      <c r="H197" s="63">
        <f t="shared" ref="H197" si="173">U197/15*10</f>
        <v>0.01</v>
      </c>
      <c r="I197" s="63">
        <f t="shared" ref="I197" si="174">V197/15*10</f>
        <v>0</v>
      </c>
      <c r="J197" s="63">
        <v>0.1</v>
      </c>
      <c r="K197" s="63">
        <v>0.9</v>
      </c>
      <c r="L197" s="63">
        <v>5.7</v>
      </c>
      <c r="M197" s="63">
        <v>0.8</v>
      </c>
      <c r="N197" s="63">
        <v>17.3</v>
      </c>
      <c r="O197" s="63">
        <v>47.1</v>
      </c>
      <c r="P197" s="125">
        <v>200</v>
      </c>
      <c r="Q197" s="63">
        <v>7.6</v>
      </c>
      <c r="R197" s="63">
        <v>8.4</v>
      </c>
      <c r="S197" s="63">
        <v>38</v>
      </c>
      <c r="T197" s="63">
        <v>260.3</v>
      </c>
      <c r="U197" s="63">
        <v>1.4999999999999999E-2</v>
      </c>
      <c r="V197" s="63">
        <v>0</v>
      </c>
      <c r="W197" s="63">
        <v>0.1</v>
      </c>
      <c r="X197" s="63">
        <v>1.2</v>
      </c>
      <c r="Y197" s="63">
        <v>7.6</v>
      </c>
      <c r="Z197" s="63">
        <v>1</v>
      </c>
      <c r="AA197" s="63">
        <v>24</v>
      </c>
      <c r="AB197" s="63">
        <v>62</v>
      </c>
      <c r="AC197" s="49">
        <v>291</v>
      </c>
      <c r="AD197" s="4" t="s">
        <v>57</v>
      </c>
    </row>
    <row r="198" spans="1:30" ht="21" customHeight="1" x14ac:dyDescent="0.25">
      <c r="A198" s="45">
        <v>509</v>
      </c>
      <c r="B198" s="45" t="s">
        <v>110</v>
      </c>
      <c r="C198" s="66">
        <v>200</v>
      </c>
      <c r="D198" s="63">
        <v>0.5</v>
      </c>
      <c r="E198" s="63">
        <v>0</v>
      </c>
      <c r="F198" s="63">
        <v>27</v>
      </c>
      <c r="G198" s="63">
        <v>110</v>
      </c>
      <c r="H198" s="63">
        <v>0.5</v>
      </c>
      <c r="I198" s="63">
        <v>0</v>
      </c>
      <c r="J198" s="63">
        <v>0.01</v>
      </c>
      <c r="K198" s="63">
        <v>0</v>
      </c>
      <c r="L198" s="63">
        <v>28</v>
      </c>
      <c r="M198" s="63">
        <v>1.5</v>
      </c>
      <c r="N198" s="63">
        <v>22.33</v>
      </c>
      <c r="O198" s="63">
        <v>19</v>
      </c>
      <c r="P198" s="134">
        <v>200</v>
      </c>
      <c r="Q198" s="63">
        <f>D198</f>
        <v>0.5</v>
      </c>
      <c r="R198" s="63">
        <f t="shared" ref="R198" si="175">E198</f>
        <v>0</v>
      </c>
      <c r="S198" s="63">
        <f t="shared" ref="S198" si="176">F198</f>
        <v>27</v>
      </c>
      <c r="T198" s="63">
        <f t="shared" ref="T198" si="177">G198</f>
        <v>110</v>
      </c>
      <c r="U198" s="63">
        <f t="shared" ref="U198" si="178">H198</f>
        <v>0.5</v>
      </c>
      <c r="V198" s="63">
        <f t="shared" ref="V198" si="179">I198</f>
        <v>0</v>
      </c>
      <c r="W198" s="63">
        <f t="shared" ref="W198" si="180">J198</f>
        <v>0.01</v>
      </c>
      <c r="X198" s="63">
        <f t="shared" ref="X198" si="181">K198</f>
        <v>0</v>
      </c>
      <c r="Y198" s="63">
        <f t="shared" ref="Y198" si="182">L198</f>
        <v>28</v>
      </c>
      <c r="Z198" s="63">
        <f t="shared" ref="Z198" si="183">M198</f>
        <v>1.5</v>
      </c>
      <c r="AA198" s="63">
        <f t="shared" ref="AA198" si="184">N198</f>
        <v>22.33</v>
      </c>
      <c r="AB198" s="63">
        <f t="shared" ref="AB198" si="185">O198</f>
        <v>19</v>
      </c>
      <c r="AC198" s="45">
        <v>509</v>
      </c>
      <c r="AD198" s="4" t="s">
        <v>57</v>
      </c>
    </row>
    <row r="199" spans="1:30" ht="17.25" customHeight="1" x14ac:dyDescent="0.25">
      <c r="A199" s="45">
        <v>108</v>
      </c>
      <c r="B199" s="49" t="s">
        <v>90</v>
      </c>
      <c r="C199" s="47">
        <v>40</v>
      </c>
      <c r="D199" s="121">
        <v>3</v>
      </c>
      <c r="E199" s="121">
        <v>0.3</v>
      </c>
      <c r="F199" s="121">
        <v>20</v>
      </c>
      <c r="G199" s="121">
        <v>94</v>
      </c>
      <c r="H199" s="121">
        <v>0</v>
      </c>
      <c r="I199" s="121">
        <v>0</v>
      </c>
      <c r="J199" s="121">
        <v>4.3999999999999997E-2</v>
      </c>
      <c r="K199" s="121">
        <v>0.44</v>
      </c>
      <c r="L199" s="121">
        <v>8</v>
      </c>
      <c r="M199" s="121">
        <v>0.4</v>
      </c>
      <c r="N199" s="121">
        <v>14</v>
      </c>
      <c r="O199" s="121">
        <v>30</v>
      </c>
      <c r="P199" s="124">
        <v>50</v>
      </c>
      <c r="Q199" s="121">
        <v>3.8</v>
      </c>
      <c r="R199" s="121">
        <v>0.4</v>
      </c>
      <c r="S199" s="121">
        <v>24.6</v>
      </c>
      <c r="T199" s="121">
        <v>117.5</v>
      </c>
      <c r="U199" s="121">
        <v>0</v>
      </c>
      <c r="V199" s="121">
        <v>0</v>
      </c>
      <c r="W199" s="121">
        <v>5.5E-2</v>
      </c>
      <c r="X199" s="121">
        <v>0</v>
      </c>
      <c r="Y199" s="121">
        <v>10</v>
      </c>
      <c r="Z199" s="121">
        <v>0.55000000000000004</v>
      </c>
      <c r="AA199" s="121">
        <v>17</v>
      </c>
      <c r="AB199" s="121">
        <v>38</v>
      </c>
      <c r="AC199" s="45">
        <v>108</v>
      </c>
      <c r="AD199" s="4" t="s">
        <v>57</v>
      </c>
    </row>
    <row r="200" spans="1:30" ht="18.75" customHeight="1" x14ac:dyDescent="0.25">
      <c r="A200" s="45">
        <v>116</v>
      </c>
      <c r="B200" s="45" t="s">
        <v>96</v>
      </c>
      <c r="C200" s="204">
        <v>40</v>
      </c>
      <c r="D200" s="62">
        <v>2.6</v>
      </c>
      <c r="E200" s="62">
        <v>0.5</v>
      </c>
      <c r="F200" s="62">
        <v>14</v>
      </c>
      <c r="G200" s="62">
        <v>72.400000000000006</v>
      </c>
      <c r="H200" s="62">
        <v>0</v>
      </c>
      <c r="I200" s="62">
        <v>0</v>
      </c>
      <c r="J200" s="62">
        <v>0.1</v>
      </c>
      <c r="K200" s="62">
        <v>0</v>
      </c>
      <c r="L200" s="62">
        <v>14</v>
      </c>
      <c r="M200" s="62">
        <v>1.6</v>
      </c>
      <c r="N200" s="62">
        <v>13.6</v>
      </c>
      <c r="O200" s="62">
        <v>30.4</v>
      </c>
      <c r="P200" s="126">
        <v>50</v>
      </c>
      <c r="Q200" s="63">
        <v>3.3</v>
      </c>
      <c r="R200" s="63">
        <v>0.6</v>
      </c>
      <c r="S200" s="63">
        <v>17</v>
      </c>
      <c r="T200" s="63">
        <v>90.5</v>
      </c>
      <c r="U200" s="63">
        <v>0</v>
      </c>
      <c r="V200" s="63">
        <v>0</v>
      </c>
      <c r="W200" s="63">
        <v>0.09</v>
      </c>
      <c r="X200" s="63">
        <v>0</v>
      </c>
      <c r="Y200" s="63">
        <v>17.5</v>
      </c>
      <c r="Z200" s="63">
        <v>1.95</v>
      </c>
      <c r="AA200" s="63">
        <v>17</v>
      </c>
      <c r="AB200" s="63">
        <v>38</v>
      </c>
      <c r="AC200" s="45">
        <v>116</v>
      </c>
      <c r="AD200" s="4" t="s">
        <v>57</v>
      </c>
    </row>
    <row r="201" spans="1:30" x14ac:dyDescent="0.25">
      <c r="A201" s="45"/>
      <c r="B201" s="51" t="s">
        <v>15</v>
      </c>
      <c r="C201" s="198">
        <v>872.5</v>
      </c>
      <c r="D201" s="129">
        <f t="shared" ref="D201:O201" si="186">SUM(D194:D200)</f>
        <v>34.949999999999996</v>
      </c>
      <c r="E201" s="129">
        <f t="shared" si="186"/>
        <v>39.14</v>
      </c>
      <c r="F201" s="129">
        <f t="shared" si="186"/>
        <v>123.18</v>
      </c>
      <c r="G201" s="129">
        <f t="shared" si="186"/>
        <v>977.05</v>
      </c>
      <c r="H201" s="129">
        <f t="shared" si="186"/>
        <v>19.91</v>
      </c>
      <c r="I201" s="129">
        <f t="shared" si="186"/>
        <v>13.34</v>
      </c>
      <c r="J201" s="129">
        <f t="shared" si="186"/>
        <v>0.43200000000000005</v>
      </c>
      <c r="K201" s="129">
        <f t="shared" si="186"/>
        <v>6.8400000000000007</v>
      </c>
      <c r="L201" s="129">
        <f t="shared" si="186"/>
        <v>161.88999999999999</v>
      </c>
      <c r="M201" s="129">
        <f t="shared" si="186"/>
        <v>8.8000000000000007</v>
      </c>
      <c r="N201" s="129">
        <f t="shared" si="186"/>
        <v>141.96</v>
      </c>
      <c r="O201" s="129">
        <f t="shared" si="186"/>
        <v>381.57</v>
      </c>
      <c r="P201" s="199">
        <v>1022.5</v>
      </c>
      <c r="Q201" s="129">
        <f t="shared" ref="Q201:AB201" si="187">SUM(Q194:Q200)</f>
        <v>40.909999999999997</v>
      </c>
      <c r="R201" s="129">
        <f t="shared" si="187"/>
        <v>45.8</v>
      </c>
      <c r="S201" s="129">
        <f t="shared" si="187"/>
        <v>145.035</v>
      </c>
      <c r="T201" s="129">
        <f t="shared" si="187"/>
        <v>1153.46</v>
      </c>
      <c r="U201" s="129">
        <f t="shared" si="187"/>
        <v>12.965</v>
      </c>
      <c r="V201" s="129">
        <f t="shared" si="187"/>
        <v>13.728000000000002</v>
      </c>
      <c r="W201" s="129">
        <f t="shared" si="187"/>
        <v>0.47499999999999998</v>
      </c>
      <c r="X201" s="129">
        <f t="shared" si="187"/>
        <v>7.8999999999999995</v>
      </c>
      <c r="Y201" s="129">
        <f t="shared" si="187"/>
        <v>188.81</v>
      </c>
      <c r="Z201" s="129">
        <f t="shared" si="187"/>
        <v>10.049999999999999</v>
      </c>
      <c r="AA201" s="129">
        <f t="shared" si="187"/>
        <v>169.93</v>
      </c>
      <c r="AB201" s="129">
        <f t="shared" si="187"/>
        <v>448.6</v>
      </c>
      <c r="AC201" s="45"/>
      <c r="AD201" s="45"/>
    </row>
    <row r="202" spans="1:30" x14ac:dyDescent="0.25">
      <c r="A202" s="45"/>
      <c r="B202" s="59" t="s">
        <v>16</v>
      </c>
      <c r="C202" s="58"/>
      <c r="D202" s="62">
        <f t="shared" ref="D202:O202" si="188">D192+D201</f>
        <v>48.11</v>
      </c>
      <c r="E202" s="62">
        <f t="shared" si="188"/>
        <v>56.496000000000002</v>
      </c>
      <c r="F202" s="62">
        <f t="shared" si="188"/>
        <v>204.82</v>
      </c>
      <c r="G202" s="62">
        <f t="shared" si="188"/>
        <v>1514.53</v>
      </c>
      <c r="H202" s="62">
        <f t="shared" si="188"/>
        <v>42.53</v>
      </c>
      <c r="I202" s="62">
        <f t="shared" si="188"/>
        <v>21.82</v>
      </c>
      <c r="J202" s="62">
        <f t="shared" si="188"/>
        <v>0.71599999999999997</v>
      </c>
      <c r="K202" s="62">
        <f t="shared" si="188"/>
        <v>7.580000000000001</v>
      </c>
      <c r="L202" s="62">
        <f t="shared" si="188"/>
        <v>538.08999999999992</v>
      </c>
      <c r="M202" s="62">
        <f t="shared" si="188"/>
        <v>15.260000000000002</v>
      </c>
      <c r="N202" s="62">
        <f t="shared" si="188"/>
        <v>215.66000000000003</v>
      </c>
      <c r="O202" s="62">
        <f t="shared" si="188"/>
        <v>701.77</v>
      </c>
      <c r="P202" s="62"/>
      <c r="Q202" s="62">
        <f t="shared" ref="Q202:AB202" si="189">Q192+Q201</f>
        <v>56.22</v>
      </c>
      <c r="R202" s="62">
        <f t="shared" si="189"/>
        <v>66.17</v>
      </c>
      <c r="S202" s="62">
        <f t="shared" si="189"/>
        <v>237.535</v>
      </c>
      <c r="T202" s="62">
        <f t="shared" si="189"/>
        <v>1770.98</v>
      </c>
      <c r="U202" s="62">
        <f t="shared" si="189"/>
        <v>35.914999999999999</v>
      </c>
      <c r="V202" s="62">
        <f t="shared" si="189"/>
        <v>22.228000000000002</v>
      </c>
      <c r="W202" s="62">
        <f t="shared" si="189"/>
        <v>0.79</v>
      </c>
      <c r="X202" s="62">
        <f t="shared" si="189"/>
        <v>8.25</v>
      </c>
      <c r="Y202" s="62">
        <f t="shared" si="189"/>
        <v>598.61</v>
      </c>
      <c r="Z202" s="62">
        <f t="shared" si="189"/>
        <v>16.799999999999997</v>
      </c>
      <c r="AA202" s="62">
        <f t="shared" si="189"/>
        <v>254.28</v>
      </c>
      <c r="AB202" s="62">
        <f t="shared" si="189"/>
        <v>811.3</v>
      </c>
      <c r="AC202" s="45"/>
      <c r="AD202" s="45"/>
    </row>
    <row r="203" spans="1:30" x14ac:dyDescent="0.2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</row>
    <row r="204" spans="1:30" ht="15.75" x14ac:dyDescent="0.25">
      <c r="A204" s="38"/>
      <c r="B204" s="39" t="s">
        <v>70</v>
      </c>
      <c r="C204" s="6"/>
      <c r="D204" s="5"/>
      <c r="E204" s="6"/>
      <c r="F204" s="7"/>
      <c r="G204" s="6"/>
      <c r="H204" s="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38"/>
      <c r="AD204" s="38"/>
    </row>
    <row r="205" spans="1:30" ht="15.75" x14ac:dyDescent="0.25">
      <c r="A205" s="38"/>
      <c r="B205" s="39" t="s">
        <v>41</v>
      </c>
      <c r="C205" s="6"/>
      <c r="D205" s="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38"/>
      <c r="AD205" s="38"/>
    </row>
    <row r="206" spans="1:30" ht="15.75" x14ac:dyDescent="0.25">
      <c r="A206" s="38"/>
      <c r="B206" s="39" t="s">
        <v>76</v>
      </c>
      <c r="C206" s="6"/>
      <c r="D206" s="5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38"/>
      <c r="AD206" s="38"/>
    </row>
    <row r="207" spans="1:30" ht="27" customHeight="1" x14ac:dyDescent="0.25">
      <c r="A207" s="11" t="s">
        <v>35</v>
      </c>
      <c r="B207" s="118" t="s">
        <v>0</v>
      </c>
      <c r="C207" s="27" t="s">
        <v>19</v>
      </c>
      <c r="D207" s="210" t="s">
        <v>13</v>
      </c>
      <c r="E207" s="211"/>
      <c r="F207" s="211"/>
      <c r="G207" s="212"/>
      <c r="H207" s="209" t="s">
        <v>1</v>
      </c>
      <c r="I207" s="209"/>
      <c r="J207" s="209"/>
      <c r="K207" s="209"/>
      <c r="L207" s="209" t="s">
        <v>14</v>
      </c>
      <c r="M207" s="209"/>
      <c r="N207" s="209"/>
      <c r="O207" s="209"/>
      <c r="P207" s="27" t="s">
        <v>20</v>
      </c>
      <c r="Q207" s="210" t="s">
        <v>13</v>
      </c>
      <c r="R207" s="211"/>
      <c r="S207" s="211"/>
      <c r="T207" s="212"/>
      <c r="U207" s="209" t="s">
        <v>1</v>
      </c>
      <c r="V207" s="209"/>
      <c r="W207" s="209"/>
      <c r="X207" s="209"/>
      <c r="Y207" s="209" t="s">
        <v>14</v>
      </c>
      <c r="Z207" s="209"/>
      <c r="AA207" s="209"/>
      <c r="AB207" s="209"/>
      <c r="AC207" s="11" t="s">
        <v>35</v>
      </c>
      <c r="AD207" s="104" t="s">
        <v>58</v>
      </c>
    </row>
    <row r="208" spans="1:30" ht="15.75" x14ac:dyDescent="0.25">
      <c r="A208" s="4"/>
      <c r="B208" s="42" t="s">
        <v>2</v>
      </c>
      <c r="C208" s="118" t="s">
        <v>11</v>
      </c>
      <c r="D208" s="1" t="s">
        <v>3</v>
      </c>
      <c r="E208" s="1" t="s">
        <v>4</v>
      </c>
      <c r="F208" s="1" t="s">
        <v>5</v>
      </c>
      <c r="G208" s="1" t="s">
        <v>10</v>
      </c>
      <c r="H208" s="1" t="s">
        <v>7</v>
      </c>
      <c r="I208" s="1" t="s">
        <v>21</v>
      </c>
      <c r="J208" s="1" t="s">
        <v>6</v>
      </c>
      <c r="K208" s="1" t="s">
        <v>22</v>
      </c>
      <c r="L208" s="1" t="s">
        <v>8</v>
      </c>
      <c r="M208" s="1" t="s">
        <v>12</v>
      </c>
      <c r="N208" s="1" t="s">
        <v>24</v>
      </c>
      <c r="O208" s="1" t="s">
        <v>23</v>
      </c>
      <c r="P208" s="118" t="s">
        <v>11</v>
      </c>
      <c r="Q208" s="1" t="s">
        <v>3</v>
      </c>
      <c r="R208" s="1" t="s">
        <v>4</v>
      </c>
      <c r="S208" s="1" t="s">
        <v>5</v>
      </c>
      <c r="T208" s="1" t="s">
        <v>10</v>
      </c>
      <c r="U208" s="1" t="s">
        <v>7</v>
      </c>
      <c r="V208" s="1" t="s">
        <v>21</v>
      </c>
      <c r="W208" s="1" t="s">
        <v>6</v>
      </c>
      <c r="X208" s="1" t="s">
        <v>22</v>
      </c>
      <c r="Y208" s="1" t="s">
        <v>8</v>
      </c>
      <c r="Z208" s="1" t="s">
        <v>12</v>
      </c>
      <c r="AA208" s="1" t="s">
        <v>24</v>
      </c>
      <c r="AB208" s="1" t="s">
        <v>23</v>
      </c>
      <c r="AC208" s="4"/>
      <c r="AD208" s="4"/>
    </row>
    <row r="209" spans="1:30" ht="30.75" customHeight="1" x14ac:dyDescent="0.25">
      <c r="A209" s="45">
        <v>264</v>
      </c>
      <c r="B209" s="46" t="s">
        <v>97</v>
      </c>
      <c r="C209" s="47" t="s">
        <v>17</v>
      </c>
      <c r="D209" s="63">
        <v>7.44</v>
      </c>
      <c r="E209" s="63">
        <v>7.48</v>
      </c>
      <c r="F209" s="63">
        <v>36.5</v>
      </c>
      <c r="G209" s="63">
        <v>243</v>
      </c>
      <c r="H209" s="63">
        <v>1.34</v>
      </c>
      <c r="I209" s="63">
        <v>0.01</v>
      </c>
      <c r="J209" s="63">
        <v>0.16</v>
      </c>
      <c r="K209" s="63">
        <v>0.17</v>
      </c>
      <c r="L209" s="63">
        <v>136</v>
      </c>
      <c r="M209" s="63">
        <v>1.9</v>
      </c>
      <c r="N209" s="63">
        <v>28.61</v>
      </c>
      <c r="O209" s="63">
        <v>153.15</v>
      </c>
      <c r="P209" s="124" t="s">
        <v>25</v>
      </c>
      <c r="Q209" s="63">
        <v>9.25</v>
      </c>
      <c r="R209" s="63">
        <v>9.35</v>
      </c>
      <c r="S209" s="63">
        <v>45.6</v>
      </c>
      <c r="T209" s="63">
        <v>303.75</v>
      </c>
      <c r="U209" s="121">
        <f t="shared" ref="U209:V209" si="190">H209/4*5</f>
        <v>1.675</v>
      </c>
      <c r="V209" s="121">
        <f t="shared" si="190"/>
        <v>1.2500000000000001E-2</v>
      </c>
      <c r="W209" s="121">
        <v>0.18</v>
      </c>
      <c r="X209" s="121">
        <f t="shared" ref="X209" si="191">K209/4*5</f>
        <v>0.21250000000000002</v>
      </c>
      <c r="Y209" s="121">
        <v>170.25</v>
      </c>
      <c r="Z209" s="121">
        <v>2.4</v>
      </c>
      <c r="AA209" s="121">
        <f t="shared" ref="AA209:AB209" si="192">N209/4*5</f>
        <v>35.762500000000003</v>
      </c>
      <c r="AB209" s="121">
        <f t="shared" si="192"/>
        <v>191.4375</v>
      </c>
      <c r="AC209" s="45">
        <v>264</v>
      </c>
      <c r="AD209" s="4" t="s">
        <v>57</v>
      </c>
    </row>
    <row r="210" spans="1:30" ht="19.5" customHeight="1" x14ac:dyDescent="0.25">
      <c r="A210" s="45">
        <v>496</v>
      </c>
      <c r="B210" s="46" t="s">
        <v>137</v>
      </c>
      <c r="C210" s="47">
        <v>200</v>
      </c>
      <c r="D210" s="63">
        <v>3.6</v>
      </c>
      <c r="E210" s="63">
        <v>3.3</v>
      </c>
      <c r="F210" s="63">
        <v>25</v>
      </c>
      <c r="G210" s="63">
        <v>144</v>
      </c>
      <c r="H210" s="63">
        <v>1.3</v>
      </c>
      <c r="I210" s="63">
        <v>0</v>
      </c>
      <c r="J210" s="63">
        <v>0.04</v>
      </c>
      <c r="K210" s="63">
        <v>0.11</v>
      </c>
      <c r="L210" s="63">
        <v>124</v>
      </c>
      <c r="M210" s="63">
        <v>0.8</v>
      </c>
      <c r="N210" s="63">
        <v>36.33</v>
      </c>
      <c r="O210" s="63">
        <v>108.9</v>
      </c>
      <c r="P210" s="124">
        <v>200</v>
      </c>
      <c r="Q210" s="63">
        <v>3.6</v>
      </c>
      <c r="R210" s="63">
        <v>3.3</v>
      </c>
      <c r="S210" s="63">
        <v>25</v>
      </c>
      <c r="T210" s="63">
        <v>144</v>
      </c>
      <c r="U210" s="63">
        <v>1.3</v>
      </c>
      <c r="V210" s="63">
        <v>0</v>
      </c>
      <c r="W210" s="63">
        <v>0.04</v>
      </c>
      <c r="X210" s="63">
        <v>0.11</v>
      </c>
      <c r="Y210" s="63">
        <v>124</v>
      </c>
      <c r="Z210" s="63">
        <v>0.8</v>
      </c>
      <c r="AA210" s="63">
        <v>36.33</v>
      </c>
      <c r="AB210" s="63">
        <v>108.9</v>
      </c>
      <c r="AC210" s="45">
        <v>496</v>
      </c>
      <c r="AD210" s="4" t="s">
        <v>57</v>
      </c>
    </row>
    <row r="211" spans="1:30" ht="18.75" customHeight="1" x14ac:dyDescent="0.25">
      <c r="A211" s="45">
        <v>108</v>
      </c>
      <c r="B211" s="49" t="s">
        <v>90</v>
      </c>
      <c r="C211" s="47">
        <v>40</v>
      </c>
      <c r="D211" s="121">
        <v>3</v>
      </c>
      <c r="E211" s="121">
        <v>0.3</v>
      </c>
      <c r="F211" s="121">
        <v>20</v>
      </c>
      <c r="G211" s="121">
        <v>94</v>
      </c>
      <c r="H211" s="121">
        <v>0</v>
      </c>
      <c r="I211" s="121">
        <v>0</v>
      </c>
      <c r="J211" s="121">
        <v>4.3999999999999997E-2</v>
      </c>
      <c r="K211" s="121">
        <v>0.44</v>
      </c>
      <c r="L211" s="121">
        <v>8</v>
      </c>
      <c r="M211" s="121">
        <v>0.4</v>
      </c>
      <c r="N211" s="121">
        <v>14</v>
      </c>
      <c r="O211" s="121">
        <v>30</v>
      </c>
      <c r="P211" s="124">
        <v>50</v>
      </c>
      <c r="Q211" s="121">
        <v>3.8</v>
      </c>
      <c r="R211" s="121">
        <v>0.4</v>
      </c>
      <c r="S211" s="121">
        <v>24.6</v>
      </c>
      <c r="T211" s="121">
        <v>117.5</v>
      </c>
      <c r="U211" s="121">
        <v>0</v>
      </c>
      <c r="V211" s="121">
        <v>0</v>
      </c>
      <c r="W211" s="121">
        <v>5.5E-2</v>
      </c>
      <c r="X211" s="121">
        <v>0</v>
      </c>
      <c r="Y211" s="121">
        <v>10</v>
      </c>
      <c r="Z211" s="121">
        <v>0.55000000000000004</v>
      </c>
      <c r="AA211" s="121">
        <v>17</v>
      </c>
      <c r="AB211" s="121">
        <v>38</v>
      </c>
      <c r="AC211" s="45">
        <v>108</v>
      </c>
      <c r="AD211" s="4" t="s">
        <v>57</v>
      </c>
    </row>
    <row r="212" spans="1:30" x14ac:dyDescent="0.25">
      <c r="A212" s="45">
        <v>118</v>
      </c>
      <c r="B212" s="49" t="s">
        <v>86</v>
      </c>
      <c r="C212">
        <v>100</v>
      </c>
      <c r="D212" s="121">
        <v>1</v>
      </c>
      <c r="E212" s="121">
        <v>0</v>
      </c>
      <c r="F212" s="121">
        <v>14.7</v>
      </c>
      <c r="G212" s="121">
        <v>70.5</v>
      </c>
      <c r="H212" s="121">
        <v>0.05</v>
      </c>
      <c r="I212" s="121">
        <v>15</v>
      </c>
      <c r="J212" s="121">
        <v>0</v>
      </c>
      <c r="K212" s="121">
        <v>0.3</v>
      </c>
      <c r="L212" s="121">
        <v>24</v>
      </c>
      <c r="M212" s="121">
        <v>16.5</v>
      </c>
      <c r="N212" s="121">
        <v>13.5</v>
      </c>
      <c r="O212" s="121">
        <v>3.3</v>
      </c>
      <c r="P212" s="30">
        <v>100</v>
      </c>
      <c r="Q212" s="121">
        <v>1</v>
      </c>
      <c r="R212" s="121">
        <v>0</v>
      </c>
      <c r="S212" s="121">
        <v>14.7</v>
      </c>
      <c r="T212" s="121">
        <v>70.5</v>
      </c>
      <c r="U212" s="121">
        <v>0.05</v>
      </c>
      <c r="V212" s="121">
        <v>15</v>
      </c>
      <c r="W212" s="121">
        <v>0</v>
      </c>
      <c r="X212" s="121">
        <v>0.3</v>
      </c>
      <c r="Y212" s="121">
        <v>24</v>
      </c>
      <c r="Z212" s="121">
        <v>16.5</v>
      </c>
      <c r="AA212" s="121">
        <v>13.5</v>
      </c>
      <c r="AB212" s="121">
        <v>3.3</v>
      </c>
      <c r="AC212" s="45"/>
      <c r="AD212" s="4"/>
    </row>
    <row r="213" spans="1:30" s="30" customFormat="1" x14ac:dyDescent="0.25">
      <c r="A213" s="45"/>
      <c r="B213" s="51" t="s">
        <v>15</v>
      </c>
      <c r="C213" s="192">
        <v>445</v>
      </c>
      <c r="D213" s="122">
        <f t="shared" ref="D213:O213" si="193">SUM(D209:D212)</f>
        <v>15.040000000000001</v>
      </c>
      <c r="E213" s="122">
        <f t="shared" si="193"/>
        <v>11.080000000000002</v>
      </c>
      <c r="F213" s="122">
        <f t="shared" si="193"/>
        <v>96.2</v>
      </c>
      <c r="G213" s="122">
        <f t="shared" si="193"/>
        <v>551.5</v>
      </c>
      <c r="H213" s="122">
        <f t="shared" si="193"/>
        <v>2.69</v>
      </c>
      <c r="I213" s="122">
        <f t="shared" si="193"/>
        <v>15.01</v>
      </c>
      <c r="J213" s="122">
        <f t="shared" si="193"/>
        <v>0.24399999999999999</v>
      </c>
      <c r="K213" s="122">
        <f t="shared" si="193"/>
        <v>1.02</v>
      </c>
      <c r="L213" s="122">
        <f t="shared" si="193"/>
        <v>292</v>
      </c>
      <c r="M213" s="122">
        <f t="shared" si="193"/>
        <v>19.600000000000001</v>
      </c>
      <c r="N213" s="122">
        <f t="shared" si="193"/>
        <v>92.44</v>
      </c>
      <c r="O213" s="122">
        <f t="shared" si="193"/>
        <v>295.35000000000002</v>
      </c>
      <c r="P213" s="193">
        <v>505</v>
      </c>
      <c r="Q213" s="122">
        <f t="shared" ref="Q213:AB213" si="194">SUM(Q209:Q212)</f>
        <v>17.649999999999999</v>
      </c>
      <c r="R213" s="122">
        <f t="shared" si="194"/>
        <v>13.049999999999999</v>
      </c>
      <c r="S213" s="122">
        <f t="shared" si="194"/>
        <v>109.89999999999999</v>
      </c>
      <c r="T213" s="122">
        <f t="shared" si="194"/>
        <v>635.75</v>
      </c>
      <c r="U213" s="122">
        <f t="shared" si="194"/>
        <v>3.0249999999999999</v>
      </c>
      <c r="V213" s="122">
        <f t="shared" si="194"/>
        <v>15.012499999999999</v>
      </c>
      <c r="W213" s="122">
        <f t="shared" si="194"/>
        <v>0.27500000000000002</v>
      </c>
      <c r="X213" s="122">
        <f t="shared" si="194"/>
        <v>0.62250000000000005</v>
      </c>
      <c r="Y213" s="122">
        <f t="shared" si="194"/>
        <v>328.25</v>
      </c>
      <c r="Z213" s="122">
        <f t="shared" si="194"/>
        <v>20.25</v>
      </c>
      <c r="AA213" s="122">
        <f t="shared" si="194"/>
        <v>102.5925</v>
      </c>
      <c r="AB213" s="122">
        <f t="shared" si="194"/>
        <v>341.63749999999999</v>
      </c>
      <c r="AC213" s="45"/>
      <c r="AD213" s="45"/>
    </row>
    <row r="214" spans="1:30" x14ac:dyDescent="0.25">
      <c r="A214" s="45"/>
      <c r="B214" s="79" t="s">
        <v>9</v>
      </c>
      <c r="C214" s="60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30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45"/>
      <c r="AD214" s="45"/>
    </row>
    <row r="215" spans="1:30" ht="25.5" x14ac:dyDescent="0.25">
      <c r="A215" s="45">
        <v>19</v>
      </c>
      <c r="B215" s="74" t="s">
        <v>138</v>
      </c>
      <c r="C215" s="94">
        <v>80</v>
      </c>
      <c r="D215" s="98">
        <v>0.8</v>
      </c>
      <c r="E215" s="98">
        <v>8.16</v>
      </c>
      <c r="F215" s="98">
        <v>2.8</v>
      </c>
      <c r="G215" s="98">
        <v>88</v>
      </c>
      <c r="H215" s="98">
        <v>13.2</v>
      </c>
      <c r="I215" s="98">
        <v>4</v>
      </c>
      <c r="J215" s="98">
        <f t="shared" ref="J215" si="195">W215*6/8</f>
        <v>0</v>
      </c>
      <c r="K215" s="98">
        <v>4</v>
      </c>
      <c r="L215" s="98">
        <v>10</v>
      </c>
      <c r="M215" s="98">
        <v>0.64</v>
      </c>
      <c r="N215" s="98">
        <v>14.4</v>
      </c>
      <c r="O215" s="92">
        <v>19.2</v>
      </c>
      <c r="P215" s="94">
        <v>100</v>
      </c>
      <c r="Q215" s="98">
        <v>1</v>
      </c>
      <c r="R215" s="98">
        <v>10.199999999999999</v>
      </c>
      <c r="S215" s="98">
        <v>3.5</v>
      </c>
      <c r="T215" s="98">
        <v>110</v>
      </c>
      <c r="U215" s="98">
        <v>16.5</v>
      </c>
      <c r="V215" s="98">
        <v>5</v>
      </c>
      <c r="W215" s="98">
        <v>0</v>
      </c>
      <c r="X215" s="98">
        <v>5</v>
      </c>
      <c r="Y215" s="98">
        <v>12.5</v>
      </c>
      <c r="Z215" s="98">
        <v>0.8</v>
      </c>
      <c r="AA215" s="98">
        <v>18</v>
      </c>
      <c r="AB215" s="98">
        <v>24</v>
      </c>
      <c r="AC215" s="45">
        <v>19</v>
      </c>
      <c r="AD215" s="4" t="s">
        <v>57</v>
      </c>
    </row>
    <row r="216" spans="1:30" ht="28.5" customHeight="1" x14ac:dyDescent="0.25">
      <c r="A216" s="54">
        <v>132</v>
      </c>
      <c r="B216" s="55" t="s">
        <v>139</v>
      </c>
      <c r="C216" s="56" t="s">
        <v>30</v>
      </c>
      <c r="D216" s="63">
        <v>5.32</v>
      </c>
      <c r="E216" s="63">
        <v>8.08</v>
      </c>
      <c r="F216" s="63">
        <v>10.61</v>
      </c>
      <c r="G216" s="63">
        <v>136.56</v>
      </c>
      <c r="H216" s="63">
        <v>10</v>
      </c>
      <c r="I216" s="63">
        <f t="shared" ref="I216:N216" si="196">V216/25*20</f>
        <v>15.440000000000001</v>
      </c>
      <c r="J216" s="63">
        <f t="shared" si="196"/>
        <v>0.08</v>
      </c>
      <c r="K216" s="63">
        <f t="shared" si="196"/>
        <v>0.08</v>
      </c>
      <c r="L216" s="63">
        <v>29.96</v>
      </c>
      <c r="M216" s="63">
        <f t="shared" si="196"/>
        <v>1.92</v>
      </c>
      <c r="N216" s="63">
        <f t="shared" si="196"/>
        <v>28.160000000000004</v>
      </c>
      <c r="O216" s="63">
        <v>60.5</v>
      </c>
      <c r="P216" s="127" t="s">
        <v>28</v>
      </c>
      <c r="Q216" s="63">
        <v>5.73</v>
      </c>
      <c r="R216" s="63">
        <v>9.1199999999999992</v>
      </c>
      <c r="S216" s="63">
        <v>13.16</v>
      </c>
      <c r="T216" s="63">
        <v>157.81</v>
      </c>
      <c r="U216" s="63">
        <v>12.5</v>
      </c>
      <c r="V216" s="63">
        <v>19.3</v>
      </c>
      <c r="W216" s="63">
        <v>0.1</v>
      </c>
      <c r="X216" s="63">
        <v>0.1</v>
      </c>
      <c r="Y216" s="63">
        <v>35.200000000000003</v>
      </c>
      <c r="Z216" s="63">
        <v>2.4</v>
      </c>
      <c r="AA216" s="63">
        <v>35.200000000000003</v>
      </c>
      <c r="AB216" s="63">
        <v>73.5</v>
      </c>
      <c r="AC216" s="54">
        <v>132</v>
      </c>
      <c r="AD216" s="4" t="s">
        <v>57</v>
      </c>
    </row>
    <row r="217" spans="1:30" ht="19.5" customHeight="1" x14ac:dyDescent="0.25">
      <c r="A217" s="49">
        <v>355</v>
      </c>
      <c r="B217" s="161" t="s">
        <v>74</v>
      </c>
      <c r="C217" s="47" t="s">
        <v>54</v>
      </c>
      <c r="D217" s="63">
        <v>11.8</v>
      </c>
      <c r="E217" s="63">
        <v>6.75</v>
      </c>
      <c r="F217" s="63">
        <v>6.21</v>
      </c>
      <c r="G217" s="63">
        <v>44.01</v>
      </c>
      <c r="H217" s="63">
        <v>6.84</v>
      </c>
      <c r="I217" s="85">
        <v>0</v>
      </c>
      <c r="J217" s="85">
        <v>0.1</v>
      </c>
      <c r="K217" s="85">
        <v>3.5</v>
      </c>
      <c r="L217" s="85">
        <v>30.6</v>
      </c>
      <c r="M217" s="85">
        <v>1</v>
      </c>
      <c r="N217" s="85">
        <v>21.6</v>
      </c>
      <c r="O217" s="85">
        <v>66.599999999999994</v>
      </c>
      <c r="P217" s="124" t="s">
        <v>38</v>
      </c>
      <c r="Q217" s="63">
        <v>13.1</v>
      </c>
      <c r="R217" s="63">
        <v>7.5</v>
      </c>
      <c r="S217" s="63">
        <v>6.9</v>
      </c>
      <c r="T217" s="63">
        <v>48.9</v>
      </c>
      <c r="U217" s="63">
        <v>7.6</v>
      </c>
      <c r="V217" s="85">
        <v>0</v>
      </c>
      <c r="W217" s="85">
        <v>0.1</v>
      </c>
      <c r="X217" s="85">
        <v>3.9</v>
      </c>
      <c r="Y217" s="85">
        <v>34</v>
      </c>
      <c r="Z217" s="85">
        <v>1.1000000000000001</v>
      </c>
      <c r="AA217" s="85">
        <v>24</v>
      </c>
      <c r="AB217" s="85">
        <v>74</v>
      </c>
      <c r="AC217" s="49">
        <v>355</v>
      </c>
      <c r="AD217" s="4" t="s">
        <v>57</v>
      </c>
    </row>
    <row r="218" spans="1:30" ht="20.25" customHeight="1" x14ac:dyDescent="0.25">
      <c r="A218" s="45">
        <v>429</v>
      </c>
      <c r="B218" s="55" t="s">
        <v>132</v>
      </c>
      <c r="C218" s="65">
        <v>150</v>
      </c>
      <c r="D218" s="85">
        <v>3.15</v>
      </c>
      <c r="E218" s="85">
        <v>6.6</v>
      </c>
      <c r="F218" s="85">
        <v>16.350000000000001</v>
      </c>
      <c r="G218" s="85">
        <v>138</v>
      </c>
      <c r="H218" s="85">
        <v>5.0999999999999996</v>
      </c>
      <c r="I218" s="85">
        <v>1.4999999999999999E-2</v>
      </c>
      <c r="J218" s="85">
        <v>0.13500000000000001</v>
      </c>
      <c r="K218" s="85">
        <v>0.19500000000000001</v>
      </c>
      <c r="L218" s="85">
        <v>39</v>
      </c>
      <c r="M218" s="85">
        <v>1.05</v>
      </c>
      <c r="N218" s="85">
        <v>24.24</v>
      </c>
      <c r="O218" s="85">
        <v>73.959999999999994</v>
      </c>
      <c r="P218" s="126">
        <v>180</v>
      </c>
      <c r="Q218" s="63">
        <f>D218/150*180</f>
        <v>3.78</v>
      </c>
      <c r="R218" s="63">
        <f t="shared" ref="R218:AB218" si="197">E218/150*180</f>
        <v>7.92</v>
      </c>
      <c r="S218" s="63">
        <f t="shared" si="197"/>
        <v>19.62</v>
      </c>
      <c r="T218" s="63">
        <f t="shared" si="197"/>
        <v>165.6</v>
      </c>
      <c r="U218" s="63">
        <f t="shared" si="197"/>
        <v>6.1199999999999992</v>
      </c>
      <c r="V218" s="63">
        <f t="shared" si="197"/>
        <v>1.7999999999999999E-2</v>
      </c>
      <c r="W218" s="63">
        <f t="shared" si="197"/>
        <v>0.16200000000000001</v>
      </c>
      <c r="X218" s="63">
        <f t="shared" si="197"/>
        <v>0.23399999999999999</v>
      </c>
      <c r="Y218" s="63">
        <f t="shared" si="197"/>
        <v>46.800000000000004</v>
      </c>
      <c r="Z218" s="63">
        <f t="shared" si="197"/>
        <v>1.26</v>
      </c>
      <c r="AA218" s="63">
        <f t="shared" si="197"/>
        <v>29.087999999999997</v>
      </c>
      <c r="AB218" s="63">
        <f t="shared" si="197"/>
        <v>88.751999999999981</v>
      </c>
      <c r="AC218" s="45">
        <v>429</v>
      </c>
      <c r="AD218" s="4" t="s">
        <v>57</v>
      </c>
    </row>
    <row r="219" spans="1:30" ht="18.75" customHeight="1" x14ac:dyDescent="0.25">
      <c r="A219" s="45">
        <v>520</v>
      </c>
      <c r="B219" s="46" t="s">
        <v>140</v>
      </c>
      <c r="C219" s="53">
        <v>200</v>
      </c>
      <c r="D219" s="63">
        <v>0.11</v>
      </c>
      <c r="E219" s="63">
        <v>0</v>
      </c>
      <c r="F219" s="63">
        <v>20.7</v>
      </c>
      <c r="G219" s="63">
        <v>83</v>
      </c>
      <c r="H219" s="63">
        <v>1.2</v>
      </c>
      <c r="I219" s="63">
        <v>0</v>
      </c>
      <c r="J219" s="63">
        <v>0</v>
      </c>
      <c r="K219" s="63">
        <v>0.2</v>
      </c>
      <c r="L219" s="63">
        <v>3</v>
      </c>
      <c r="M219" s="63">
        <v>0.15</v>
      </c>
      <c r="N219" s="63">
        <v>1.2</v>
      </c>
      <c r="O219" s="63">
        <v>1.72</v>
      </c>
      <c r="P219" s="126">
        <v>200</v>
      </c>
      <c r="Q219" s="63">
        <f>D219</f>
        <v>0.11</v>
      </c>
      <c r="R219" s="63">
        <f t="shared" ref="R219" si="198">E219</f>
        <v>0</v>
      </c>
      <c r="S219" s="63">
        <f t="shared" ref="S219" si="199">F219</f>
        <v>20.7</v>
      </c>
      <c r="T219" s="63">
        <f t="shared" ref="T219" si="200">G219</f>
        <v>83</v>
      </c>
      <c r="U219" s="63">
        <f t="shared" ref="U219" si="201">H219</f>
        <v>1.2</v>
      </c>
      <c r="V219" s="63">
        <f t="shared" ref="V219" si="202">I219</f>
        <v>0</v>
      </c>
      <c r="W219" s="63">
        <f t="shared" ref="W219" si="203">J219</f>
        <v>0</v>
      </c>
      <c r="X219" s="63">
        <f t="shared" ref="X219" si="204">K219</f>
        <v>0.2</v>
      </c>
      <c r="Y219" s="63">
        <f t="shared" ref="Y219" si="205">L219</f>
        <v>3</v>
      </c>
      <c r="Z219" s="63">
        <f t="shared" ref="Z219" si="206">M219</f>
        <v>0.15</v>
      </c>
      <c r="AA219" s="63">
        <f t="shared" ref="AA219" si="207">N219</f>
        <v>1.2</v>
      </c>
      <c r="AB219" s="63">
        <f t="shared" ref="AB219" si="208">O219</f>
        <v>1.72</v>
      </c>
      <c r="AC219" s="45">
        <v>520</v>
      </c>
      <c r="AD219" s="4" t="s">
        <v>57</v>
      </c>
    </row>
    <row r="220" spans="1:30" ht="18" customHeight="1" x14ac:dyDescent="0.25">
      <c r="A220" s="45">
        <v>108</v>
      </c>
      <c r="B220" s="49" t="s">
        <v>90</v>
      </c>
      <c r="C220" s="47">
        <v>40</v>
      </c>
      <c r="D220" s="121">
        <v>3</v>
      </c>
      <c r="E220" s="121">
        <v>0.3</v>
      </c>
      <c r="F220" s="121">
        <v>20</v>
      </c>
      <c r="G220" s="121">
        <v>94</v>
      </c>
      <c r="H220" s="121">
        <v>0</v>
      </c>
      <c r="I220" s="121">
        <v>0</v>
      </c>
      <c r="J220" s="121">
        <v>4.3999999999999997E-2</v>
      </c>
      <c r="K220" s="121">
        <v>0.44</v>
      </c>
      <c r="L220" s="121">
        <v>8</v>
      </c>
      <c r="M220" s="121">
        <v>0.4</v>
      </c>
      <c r="N220" s="121">
        <v>14</v>
      </c>
      <c r="O220" s="121">
        <v>30</v>
      </c>
      <c r="P220" s="124">
        <v>50</v>
      </c>
      <c r="Q220" s="121">
        <v>3.8</v>
      </c>
      <c r="R220" s="121">
        <v>0.4</v>
      </c>
      <c r="S220" s="121">
        <v>24.6</v>
      </c>
      <c r="T220" s="121">
        <v>117.5</v>
      </c>
      <c r="U220" s="121">
        <v>0</v>
      </c>
      <c r="V220" s="121">
        <v>0</v>
      </c>
      <c r="W220" s="121">
        <v>5.5E-2</v>
      </c>
      <c r="X220" s="121">
        <v>0</v>
      </c>
      <c r="Y220" s="121">
        <v>10</v>
      </c>
      <c r="Z220" s="121">
        <v>0.55000000000000004</v>
      </c>
      <c r="AA220" s="121">
        <v>17</v>
      </c>
      <c r="AB220" s="121">
        <v>38</v>
      </c>
      <c r="AC220" s="45">
        <v>108</v>
      </c>
      <c r="AD220" s="4" t="s">
        <v>57</v>
      </c>
    </row>
    <row r="221" spans="1:30" ht="15.75" customHeight="1" x14ac:dyDescent="0.25">
      <c r="A221" s="45">
        <v>116</v>
      </c>
      <c r="B221" s="45" t="s">
        <v>96</v>
      </c>
      <c r="C221" s="204">
        <v>40</v>
      </c>
      <c r="D221" s="62">
        <v>2.6</v>
      </c>
      <c r="E221" s="62">
        <v>0.5</v>
      </c>
      <c r="F221" s="62">
        <v>14</v>
      </c>
      <c r="G221" s="62">
        <v>72.400000000000006</v>
      </c>
      <c r="H221" s="62">
        <v>0</v>
      </c>
      <c r="I221" s="62">
        <v>0</v>
      </c>
      <c r="J221" s="62">
        <v>0.1</v>
      </c>
      <c r="K221" s="62">
        <v>0</v>
      </c>
      <c r="L221" s="62">
        <v>14</v>
      </c>
      <c r="M221" s="62">
        <v>1.6</v>
      </c>
      <c r="N221" s="62">
        <v>13.6</v>
      </c>
      <c r="O221" s="62">
        <v>30.4</v>
      </c>
      <c r="P221" s="126">
        <v>50</v>
      </c>
      <c r="Q221" s="63">
        <v>3.3</v>
      </c>
      <c r="R221" s="63">
        <v>0.6</v>
      </c>
      <c r="S221" s="63">
        <v>17</v>
      </c>
      <c r="T221" s="63">
        <v>90.5</v>
      </c>
      <c r="U221" s="63">
        <v>0</v>
      </c>
      <c r="V221" s="63">
        <v>0</v>
      </c>
      <c r="W221" s="63">
        <v>0.09</v>
      </c>
      <c r="X221" s="63">
        <v>0</v>
      </c>
      <c r="Y221" s="63">
        <v>17.5</v>
      </c>
      <c r="Z221" s="63">
        <v>1.95</v>
      </c>
      <c r="AA221" s="63">
        <v>17</v>
      </c>
      <c r="AB221" s="63">
        <v>38</v>
      </c>
      <c r="AC221" s="45">
        <v>116</v>
      </c>
      <c r="AD221" s="4" t="s">
        <v>57</v>
      </c>
    </row>
    <row r="222" spans="1:30" ht="18.75" customHeight="1" x14ac:dyDescent="0.25">
      <c r="A222" s="45"/>
      <c r="B222" s="51" t="s">
        <v>15</v>
      </c>
      <c r="C222" s="198">
        <v>827.5</v>
      </c>
      <c r="D222" s="129">
        <f t="shared" ref="D222:O222" si="209">SUM(D215:D221)</f>
        <v>26.78</v>
      </c>
      <c r="E222" s="129">
        <f t="shared" si="209"/>
        <v>30.390000000000004</v>
      </c>
      <c r="F222" s="129">
        <f t="shared" si="209"/>
        <v>90.67</v>
      </c>
      <c r="G222" s="129">
        <f t="shared" si="209"/>
        <v>655.96999999999991</v>
      </c>
      <c r="H222" s="129">
        <f t="shared" si="209"/>
        <v>36.340000000000003</v>
      </c>
      <c r="I222" s="129">
        <f t="shared" si="209"/>
        <v>19.455000000000002</v>
      </c>
      <c r="J222" s="129">
        <f t="shared" si="209"/>
        <v>0.45899999999999996</v>
      </c>
      <c r="K222" s="129">
        <f t="shared" si="209"/>
        <v>8.4150000000000009</v>
      </c>
      <c r="L222" s="129">
        <f t="shared" si="209"/>
        <v>134.56</v>
      </c>
      <c r="M222" s="129">
        <f t="shared" si="209"/>
        <v>6.7600000000000016</v>
      </c>
      <c r="N222" s="129">
        <f t="shared" si="209"/>
        <v>117.19999999999999</v>
      </c>
      <c r="O222" s="129">
        <f t="shared" si="209"/>
        <v>282.38</v>
      </c>
      <c r="P222" s="199">
        <v>957.5</v>
      </c>
      <c r="Q222" s="129">
        <f t="shared" ref="Q222:AB222" si="210">SUM(Q215:Q221)</f>
        <v>30.82</v>
      </c>
      <c r="R222" s="129">
        <f t="shared" si="210"/>
        <v>35.74</v>
      </c>
      <c r="S222" s="129">
        <f t="shared" si="210"/>
        <v>105.48000000000002</v>
      </c>
      <c r="T222" s="129">
        <f t="shared" si="210"/>
        <v>773.31</v>
      </c>
      <c r="U222" s="129">
        <f t="shared" si="210"/>
        <v>43.92</v>
      </c>
      <c r="V222" s="129">
        <f t="shared" si="210"/>
        <v>24.318000000000001</v>
      </c>
      <c r="W222" s="129">
        <f t="shared" si="210"/>
        <v>0.50700000000000001</v>
      </c>
      <c r="X222" s="129">
        <f t="shared" si="210"/>
        <v>9.4339999999999993</v>
      </c>
      <c r="Y222" s="129">
        <f t="shared" si="210"/>
        <v>159</v>
      </c>
      <c r="Z222" s="129">
        <f t="shared" si="210"/>
        <v>8.2100000000000009</v>
      </c>
      <c r="AA222" s="129">
        <f t="shared" si="210"/>
        <v>141.488</v>
      </c>
      <c r="AB222" s="129">
        <f t="shared" si="210"/>
        <v>337.97199999999998</v>
      </c>
      <c r="AC222" s="45"/>
      <c r="AD222" s="4"/>
    </row>
    <row r="223" spans="1:30" x14ac:dyDescent="0.25">
      <c r="A223" s="45"/>
      <c r="B223" s="59" t="s">
        <v>16</v>
      </c>
      <c r="C223" s="58"/>
      <c r="D223" s="62">
        <f t="shared" ref="D223:O223" si="211">D213+D222</f>
        <v>41.82</v>
      </c>
      <c r="E223" s="62">
        <f t="shared" si="211"/>
        <v>41.470000000000006</v>
      </c>
      <c r="F223" s="62">
        <f t="shared" si="211"/>
        <v>186.87</v>
      </c>
      <c r="G223" s="62">
        <f t="shared" si="211"/>
        <v>1207.4699999999998</v>
      </c>
      <c r="H223" s="62">
        <f t="shared" si="211"/>
        <v>39.03</v>
      </c>
      <c r="I223" s="62">
        <f t="shared" si="211"/>
        <v>34.465000000000003</v>
      </c>
      <c r="J223" s="62">
        <f t="shared" si="211"/>
        <v>0.70299999999999996</v>
      </c>
      <c r="K223" s="62">
        <f t="shared" si="211"/>
        <v>9.4350000000000005</v>
      </c>
      <c r="L223" s="62">
        <f t="shared" si="211"/>
        <v>426.56</v>
      </c>
      <c r="M223" s="62">
        <f t="shared" si="211"/>
        <v>26.360000000000003</v>
      </c>
      <c r="N223" s="62">
        <f t="shared" si="211"/>
        <v>209.64</v>
      </c>
      <c r="O223" s="62">
        <f t="shared" si="211"/>
        <v>577.73</v>
      </c>
      <c r="P223" s="62"/>
      <c r="Q223" s="62">
        <f t="shared" ref="Q223:AB223" si="212">Q213+Q222</f>
        <v>48.47</v>
      </c>
      <c r="R223" s="62">
        <f t="shared" si="212"/>
        <v>48.79</v>
      </c>
      <c r="S223" s="62">
        <f t="shared" si="212"/>
        <v>215.38</v>
      </c>
      <c r="T223" s="62">
        <f t="shared" si="212"/>
        <v>1409.06</v>
      </c>
      <c r="U223" s="62">
        <f t="shared" si="212"/>
        <v>46.945</v>
      </c>
      <c r="V223" s="62">
        <f t="shared" si="212"/>
        <v>39.330500000000001</v>
      </c>
      <c r="W223" s="62">
        <f t="shared" si="212"/>
        <v>0.78200000000000003</v>
      </c>
      <c r="X223" s="62">
        <f t="shared" si="212"/>
        <v>10.0565</v>
      </c>
      <c r="Y223" s="62">
        <f t="shared" si="212"/>
        <v>487.25</v>
      </c>
      <c r="Z223" s="62">
        <f t="shared" si="212"/>
        <v>28.46</v>
      </c>
      <c r="AA223" s="62">
        <f t="shared" si="212"/>
        <v>244.0805</v>
      </c>
      <c r="AB223" s="62">
        <f t="shared" si="212"/>
        <v>679.60950000000003</v>
      </c>
      <c r="AC223" s="45"/>
      <c r="AD223" s="4"/>
    </row>
    <row r="224" spans="1:30" x14ac:dyDescent="0.25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</row>
  </sheetData>
  <mergeCells count="61">
    <mergeCell ref="L31:O31"/>
    <mergeCell ref="Q31:T31"/>
    <mergeCell ref="U31:X31"/>
    <mergeCell ref="D31:G31"/>
    <mergeCell ref="D54:G54"/>
    <mergeCell ref="H54:K54"/>
    <mergeCell ref="L54:O54"/>
    <mergeCell ref="Q54:T54"/>
    <mergeCell ref="B1:O1"/>
    <mergeCell ref="Y6:AB6"/>
    <mergeCell ref="D6:G6"/>
    <mergeCell ref="H6:K6"/>
    <mergeCell ref="L6:O6"/>
    <mergeCell ref="Q6:T6"/>
    <mergeCell ref="U6:X6"/>
    <mergeCell ref="Y76:AB76"/>
    <mergeCell ref="Y31:AB31"/>
    <mergeCell ref="Y54:AB54"/>
    <mergeCell ref="Y97:AB97"/>
    <mergeCell ref="D76:G76"/>
    <mergeCell ref="H76:K76"/>
    <mergeCell ref="L76:O76"/>
    <mergeCell ref="Q76:T76"/>
    <mergeCell ref="U76:X76"/>
    <mergeCell ref="D97:G97"/>
    <mergeCell ref="H97:K97"/>
    <mergeCell ref="L97:O97"/>
    <mergeCell ref="Q97:T97"/>
    <mergeCell ref="U97:X97"/>
    <mergeCell ref="U54:X54"/>
    <mergeCell ref="H31:K31"/>
    <mergeCell ref="Y121:AB121"/>
    <mergeCell ref="D143:G143"/>
    <mergeCell ref="H143:K143"/>
    <mergeCell ref="L143:O143"/>
    <mergeCell ref="Q143:T143"/>
    <mergeCell ref="U143:X143"/>
    <mergeCell ref="Y143:AB143"/>
    <mergeCell ref="D121:G121"/>
    <mergeCell ref="H121:K121"/>
    <mergeCell ref="L121:O121"/>
    <mergeCell ref="Q121:T121"/>
    <mergeCell ref="U121:X121"/>
    <mergeCell ref="Y165:AB165"/>
    <mergeCell ref="D185:G185"/>
    <mergeCell ref="H185:K185"/>
    <mergeCell ref="L185:O185"/>
    <mergeCell ref="Q185:T185"/>
    <mergeCell ref="U185:X185"/>
    <mergeCell ref="Y185:AB185"/>
    <mergeCell ref="D165:G165"/>
    <mergeCell ref="H165:K165"/>
    <mergeCell ref="L165:O165"/>
    <mergeCell ref="Q165:T165"/>
    <mergeCell ref="U165:X165"/>
    <mergeCell ref="Y207:AB207"/>
    <mergeCell ref="D207:G207"/>
    <mergeCell ref="H207:K207"/>
    <mergeCell ref="L207:O207"/>
    <mergeCell ref="Q207:T207"/>
    <mergeCell ref="U207:X207"/>
  </mergeCells>
  <printOptions horizontalCentered="1" verticalCentered="1"/>
  <pageMargins left="0" right="0" top="0" bottom="0" header="0" footer="0"/>
  <pageSetup paperSize="9" scale="75" orientation="landscape" horizontalDpi="180" verticalDpi="180" r:id="rId1"/>
  <rowBreaks count="10" manualBreakCount="10">
    <brk id="27" max="27" man="1"/>
    <brk id="50" max="27" man="1"/>
    <brk id="72" max="27" man="1"/>
    <brk id="93" max="27" man="1"/>
    <brk id="116" max="27" man="1"/>
    <brk id="139" max="27" man="1"/>
    <brk id="161" max="27" man="1"/>
    <brk id="181" max="27" man="1"/>
    <brk id="203" max="27" man="1"/>
    <brk id="22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26"/>
  <sheetViews>
    <sheetView tabSelected="1" view="pageBreakPreview" zoomScale="89" zoomScaleNormal="100" zoomScaleSheetLayoutView="89" workbookViewId="0">
      <selection activeCell="D3" sqref="D3"/>
    </sheetView>
  </sheetViews>
  <sheetFormatPr defaultColWidth="9.140625" defaultRowHeight="15" x14ac:dyDescent="0.25"/>
  <cols>
    <col min="1" max="1" width="9.140625" style="30"/>
    <col min="2" max="2" width="0.28515625" style="30" customWidth="1"/>
    <col min="3" max="3" width="33" style="30" customWidth="1"/>
    <col min="4" max="4" width="11.5703125" style="182" customWidth="1"/>
    <col min="5" max="5" width="10.5703125" style="30" customWidth="1"/>
    <col min="6" max="6" width="7.140625" style="30" customWidth="1"/>
    <col min="7" max="7" width="6.7109375" style="30" customWidth="1"/>
    <col min="8" max="8" width="7" style="30" customWidth="1"/>
    <col min="9" max="9" width="7.85546875" style="30" customWidth="1"/>
    <col min="10" max="10" width="7.42578125" style="30" customWidth="1"/>
    <col min="11" max="11" width="8.140625" style="30" customWidth="1"/>
    <col min="12" max="12" width="6" style="30" customWidth="1"/>
    <col min="13" max="13" width="7" style="30" customWidth="1"/>
    <col min="14" max="14" width="6.7109375" style="30" customWidth="1"/>
    <col min="15" max="15" width="6.85546875" style="30" customWidth="1"/>
    <col min="16" max="16" width="7.140625" style="30" customWidth="1"/>
    <col min="17" max="18" width="9.140625" style="30"/>
    <col min="19" max="19" width="22.140625" style="30" customWidth="1"/>
    <col min="20" max="16384" width="9.140625" style="30"/>
  </cols>
  <sheetData>
    <row r="1" spans="1:19" ht="15.75" x14ac:dyDescent="0.25"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9" ht="18.75" x14ac:dyDescent="0.3">
      <c r="C2" s="232" t="s">
        <v>45</v>
      </c>
      <c r="D2" s="232"/>
      <c r="E2" s="232"/>
      <c r="F2" s="232"/>
      <c r="G2" s="232"/>
    </row>
    <row r="3" spans="1:19" ht="18" x14ac:dyDescent="0.25">
      <c r="C3" s="114" t="s">
        <v>144</v>
      </c>
      <c r="D3" s="178" t="s">
        <v>145</v>
      </c>
      <c r="E3" s="115"/>
      <c r="F3" s="115"/>
      <c r="G3" s="115"/>
      <c r="H3" s="5"/>
      <c r="I3" s="5"/>
      <c r="J3" s="5"/>
      <c r="K3" s="5"/>
      <c r="L3" s="5"/>
      <c r="M3" s="5"/>
      <c r="N3" s="5"/>
      <c r="O3" s="5"/>
      <c r="P3" s="5"/>
      <c r="Q3" s="25"/>
      <c r="R3" s="25"/>
      <c r="S3" s="25"/>
    </row>
    <row r="4" spans="1:19" x14ac:dyDescent="0.25">
      <c r="C4" s="13" t="s">
        <v>143</v>
      </c>
      <c r="D4" s="179"/>
      <c r="E4" s="3"/>
      <c r="F4" s="3"/>
      <c r="G4" s="207"/>
      <c r="H4" s="207"/>
      <c r="I4" s="207"/>
      <c r="J4" s="3"/>
      <c r="K4" s="3"/>
      <c r="L4" s="3"/>
      <c r="M4" s="3"/>
      <c r="N4" s="3"/>
      <c r="O4" s="3"/>
      <c r="P4" s="3"/>
    </row>
    <row r="5" spans="1:19" ht="15" customHeight="1" x14ac:dyDescent="0.25">
      <c r="C5" s="13" t="s">
        <v>40</v>
      </c>
      <c r="D5" s="17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9" x14ac:dyDescent="0.25">
      <c r="C6" s="13" t="s">
        <v>76</v>
      </c>
      <c r="D6" s="17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15" customHeight="1" x14ac:dyDescent="0.25">
      <c r="A7" s="7"/>
      <c r="B7" s="7"/>
      <c r="C7" s="59" t="s">
        <v>0</v>
      </c>
      <c r="D7" s="180" t="s">
        <v>19</v>
      </c>
      <c r="E7" s="101" t="s">
        <v>13</v>
      </c>
      <c r="F7" s="102"/>
      <c r="G7" s="102"/>
      <c r="H7" s="103"/>
      <c r="I7" s="100" t="s">
        <v>1</v>
      </c>
      <c r="J7" s="100"/>
      <c r="K7" s="100"/>
      <c r="L7" s="100"/>
      <c r="M7" s="100" t="s">
        <v>14</v>
      </c>
      <c r="N7" s="100"/>
      <c r="O7" s="100"/>
      <c r="P7" s="100"/>
      <c r="Q7" s="55" t="s">
        <v>35</v>
      </c>
      <c r="R7" s="223" t="s">
        <v>58</v>
      </c>
      <c r="S7" s="224"/>
    </row>
    <row r="8" spans="1:19" x14ac:dyDescent="0.25">
      <c r="A8" s="7"/>
      <c r="B8" s="7"/>
      <c r="C8" s="59" t="s">
        <v>2</v>
      </c>
      <c r="D8" s="100" t="s">
        <v>11</v>
      </c>
      <c r="E8" s="59" t="s">
        <v>3</v>
      </c>
      <c r="F8" s="59" t="s">
        <v>4</v>
      </c>
      <c r="G8" s="59" t="s">
        <v>5</v>
      </c>
      <c r="H8" s="59" t="s">
        <v>10</v>
      </c>
      <c r="I8" s="59" t="s">
        <v>7</v>
      </c>
      <c r="J8" s="59" t="s">
        <v>21</v>
      </c>
      <c r="K8" s="59" t="s">
        <v>6</v>
      </c>
      <c r="L8" s="59" t="s">
        <v>22</v>
      </c>
      <c r="M8" s="59" t="s">
        <v>8</v>
      </c>
      <c r="N8" s="59" t="s">
        <v>12</v>
      </c>
      <c r="O8" s="59" t="s">
        <v>24</v>
      </c>
      <c r="P8" s="59" t="s">
        <v>23</v>
      </c>
      <c r="Q8" s="45"/>
      <c r="R8" s="227"/>
      <c r="S8" s="228"/>
    </row>
    <row r="9" spans="1:19" ht="26.25" x14ac:dyDescent="0.25">
      <c r="A9" s="7"/>
      <c r="B9" s="7"/>
      <c r="C9" s="46" t="s">
        <v>55</v>
      </c>
      <c r="D9" s="53" t="s">
        <v>47</v>
      </c>
      <c r="E9" s="63">
        <v>8.9</v>
      </c>
      <c r="F9" s="63">
        <v>18.5</v>
      </c>
      <c r="G9" s="63">
        <v>3.96</v>
      </c>
      <c r="H9" s="63">
        <v>221.7</v>
      </c>
      <c r="I9" s="63">
        <v>0.9</v>
      </c>
      <c r="J9" s="63">
        <v>0.9</v>
      </c>
      <c r="K9" s="63">
        <v>0.9</v>
      </c>
      <c r="L9" s="63">
        <v>0.45</v>
      </c>
      <c r="M9" s="63">
        <v>25.1</v>
      </c>
      <c r="N9" s="63">
        <v>1.2</v>
      </c>
      <c r="O9" s="63">
        <v>13.7</v>
      </c>
      <c r="P9" s="63">
        <v>114.3</v>
      </c>
      <c r="Q9" s="116">
        <v>395</v>
      </c>
      <c r="R9" s="221" t="s">
        <v>57</v>
      </c>
      <c r="S9" s="222"/>
    </row>
    <row r="10" spans="1:19" ht="20.25" customHeight="1" x14ac:dyDescent="0.25">
      <c r="A10" s="7"/>
      <c r="B10" s="7"/>
      <c r="C10" s="49" t="s">
        <v>94</v>
      </c>
      <c r="D10" s="52">
        <v>150</v>
      </c>
      <c r="E10" s="63">
        <v>5.69</v>
      </c>
      <c r="F10" s="63">
        <v>6.24</v>
      </c>
      <c r="G10" s="63">
        <v>29.1</v>
      </c>
      <c r="H10" s="63">
        <v>195.4</v>
      </c>
      <c r="I10" s="63">
        <v>0</v>
      </c>
      <c r="J10" s="63">
        <v>0</v>
      </c>
      <c r="K10" s="63">
        <v>0.1</v>
      </c>
      <c r="L10" s="63">
        <v>0.9</v>
      </c>
      <c r="M10" s="63">
        <v>5.7</v>
      </c>
      <c r="N10" s="63">
        <v>0.8</v>
      </c>
      <c r="O10" s="63">
        <v>17.3</v>
      </c>
      <c r="P10" s="63">
        <v>47.1</v>
      </c>
      <c r="Q10" s="49">
        <v>291</v>
      </c>
      <c r="R10" s="229" t="s">
        <v>57</v>
      </c>
      <c r="S10" s="230"/>
    </row>
    <row r="11" spans="1:19" ht="20.25" customHeight="1" x14ac:dyDescent="0.25">
      <c r="A11" s="7"/>
      <c r="B11" s="7"/>
      <c r="C11" s="93" t="s">
        <v>98</v>
      </c>
      <c r="D11" s="99">
        <v>20</v>
      </c>
      <c r="E11" s="98">
        <v>6</v>
      </c>
      <c r="F11" s="98">
        <v>6</v>
      </c>
      <c r="G11" s="98">
        <v>0</v>
      </c>
      <c r="H11" s="98">
        <v>68</v>
      </c>
      <c r="I11" s="98">
        <v>7.0000000000000007E-2</v>
      </c>
      <c r="J11" s="98">
        <v>0.04</v>
      </c>
      <c r="K11" s="120">
        <v>3.0000000000000001E-3</v>
      </c>
      <c r="L11" s="98">
        <v>0.05</v>
      </c>
      <c r="M11" s="98">
        <v>180</v>
      </c>
      <c r="N11" s="98">
        <v>0.09</v>
      </c>
      <c r="O11" s="98">
        <v>10</v>
      </c>
      <c r="P11" s="98">
        <v>118</v>
      </c>
      <c r="Q11" s="55">
        <v>100</v>
      </c>
      <c r="R11" s="229" t="s">
        <v>57</v>
      </c>
      <c r="S11" s="230"/>
    </row>
    <row r="12" spans="1:19" ht="18.75" customHeight="1" x14ac:dyDescent="0.25">
      <c r="A12" s="7"/>
      <c r="B12" s="7"/>
      <c r="C12" s="46" t="s">
        <v>73</v>
      </c>
      <c r="D12" s="47">
        <v>200</v>
      </c>
      <c r="E12" s="63">
        <v>0</v>
      </c>
      <c r="F12" s="63">
        <v>0</v>
      </c>
      <c r="G12" s="63">
        <v>11</v>
      </c>
      <c r="H12" s="63">
        <v>45</v>
      </c>
      <c r="I12" s="63">
        <v>1</v>
      </c>
      <c r="J12" s="63">
        <v>0</v>
      </c>
      <c r="K12" s="63">
        <v>0</v>
      </c>
      <c r="L12" s="63">
        <v>0</v>
      </c>
      <c r="M12" s="63">
        <v>61</v>
      </c>
      <c r="N12" s="63">
        <v>1</v>
      </c>
      <c r="O12" s="63">
        <v>11</v>
      </c>
      <c r="P12" s="63">
        <v>56</v>
      </c>
      <c r="Q12" s="45">
        <v>296</v>
      </c>
      <c r="R12" s="225" t="s">
        <v>57</v>
      </c>
      <c r="S12" s="226"/>
    </row>
    <row r="13" spans="1:19" ht="19.5" customHeight="1" x14ac:dyDescent="0.25">
      <c r="A13" s="7"/>
      <c r="B13" s="7"/>
      <c r="C13" s="49" t="s">
        <v>90</v>
      </c>
      <c r="D13" s="47">
        <v>40</v>
      </c>
      <c r="E13" s="121">
        <v>3</v>
      </c>
      <c r="F13" s="121">
        <v>0.3</v>
      </c>
      <c r="G13" s="121">
        <v>20</v>
      </c>
      <c r="H13" s="121">
        <v>94</v>
      </c>
      <c r="I13" s="121">
        <v>0</v>
      </c>
      <c r="J13" s="121">
        <v>0</v>
      </c>
      <c r="K13" s="121">
        <v>4.3999999999999997E-2</v>
      </c>
      <c r="L13" s="121">
        <v>0.44</v>
      </c>
      <c r="M13" s="121">
        <v>8</v>
      </c>
      <c r="N13" s="121">
        <v>0.4</v>
      </c>
      <c r="O13" s="121">
        <v>5.6</v>
      </c>
      <c r="P13" s="121">
        <v>26</v>
      </c>
      <c r="Q13" s="45">
        <v>108</v>
      </c>
      <c r="R13" s="225" t="s">
        <v>57</v>
      </c>
      <c r="S13" s="226"/>
    </row>
    <row r="14" spans="1:19" ht="19.5" customHeight="1" x14ac:dyDescent="0.25">
      <c r="A14" s="29"/>
      <c r="B14" s="29"/>
      <c r="C14" s="49"/>
      <c r="D14" s="47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45"/>
      <c r="R14" s="225"/>
      <c r="S14" s="226"/>
    </row>
    <row r="15" spans="1:19" ht="18" customHeight="1" x14ac:dyDescent="0.25">
      <c r="A15" s="7"/>
      <c r="B15" s="7"/>
      <c r="C15" s="51" t="s">
        <v>15</v>
      </c>
      <c r="D15" s="47">
        <v>540</v>
      </c>
      <c r="E15" s="122">
        <f t="shared" ref="E15:P15" si="0">E9+E10+E12+E13+E14</f>
        <v>17.59</v>
      </c>
      <c r="F15" s="122">
        <f t="shared" si="0"/>
        <v>25.040000000000003</v>
      </c>
      <c r="G15" s="122">
        <f t="shared" si="0"/>
        <v>64.06</v>
      </c>
      <c r="H15" s="122">
        <f t="shared" si="0"/>
        <v>556.1</v>
      </c>
      <c r="I15" s="122">
        <f t="shared" si="0"/>
        <v>1.9</v>
      </c>
      <c r="J15" s="122">
        <f t="shared" si="0"/>
        <v>0.9</v>
      </c>
      <c r="K15" s="122">
        <f t="shared" si="0"/>
        <v>1.044</v>
      </c>
      <c r="L15" s="122">
        <f t="shared" si="0"/>
        <v>1.79</v>
      </c>
      <c r="M15" s="122">
        <f t="shared" si="0"/>
        <v>99.8</v>
      </c>
      <c r="N15" s="122">
        <f t="shared" si="0"/>
        <v>3.4</v>
      </c>
      <c r="O15" s="122">
        <f t="shared" si="0"/>
        <v>47.6</v>
      </c>
      <c r="P15" s="122">
        <f t="shared" si="0"/>
        <v>243.4</v>
      </c>
      <c r="Q15" s="45"/>
      <c r="R15" s="4"/>
      <c r="S15" s="4"/>
    </row>
    <row r="16" spans="1:19" x14ac:dyDescent="0.25">
      <c r="A16" s="7"/>
      <c r="B16" s="7"/>
      <c r="C16" s="23"/>
      <c r="D16" s="18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1"/>
      <c r="R16" s="21"/>
      <c r="S16" s="21"/>
    </row>
    <row r="17" spans="1:19" x14ac:dyDescent="0.25">
      <c r="A17" s="7"/>
      <c r="B17" s="7"/>
      <c r="C17" s="36"/>
      <c r="D17" s="18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1"/>
      <c r="R17" s="21"/>
      <c r="S17" s="21"/>
    </row>
    <row r="18" spans="1:19" x14ac:dyDescent="0.25">
      <c r="A18" s="7"/>
      <c r="B18" s="7"/>
      <c r="C18" s="13" t="s">
        <v>62</v>
      </c>
      <c r="D18" s="18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1"/>
      <c r="R18" s="21"/>
      <c r="S18" s="21"/>
    </row>
    <row r="19" spans="1:19" x14ac:dyDescent="0.25">
      <c r="A19" s="7"/>
      <c r="B19" s="7"/>
      <c r="C19" s="23" t="s">
        <v>40</v>
      </c>
      <c r="D19" s="18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1"/>
      <c r="R19" s="21"/>
      <c r="S19" s="21"/>
    </row>
    <row r="20" spans="1:19" x14ac:dyDescent="0.25">
      <c r="A20" s="7"/>
      <c r="B20" s="7"/>
      <c r="C20" s="23" t="s">
        <v>76</v>
      </c>
      <c r="D20" s="18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1"/>
      <c r="R20" s="21"/>
      <c r="S20" s="21"/>
    </row>
    <row r="21" spans="1:19" ht="15" customHeight="1" x14ac:dyDescent="0.25">
      <c r="A21" s="7"/>
      <c r="B21" s="7"/>
      <c r="C21" s="59" t="s">
        <v>0</v>
      </c>
      <c r="D21" s="180" t="s">
        <v>19</v>
      </c>
      <c r="E21" s="233" t="s">
        <v>13</v>
      </c>
      <c r="F21" s="234"/>
      <c r="G21" s="234"/>
      <c r="H21" s="235"/>
      <c r="I21" s="236" t="s">
        <v>1</v>
      </c>
      <c r="J21" s="237"/>
      <c r="K21" s="237"/>
      <c r="L21" s="238"/>
      <c r="M21" s="236" t="s">
        <v>14</v>
      </c>
      <c r="N21" s="237"/>
      <c r="O21" s="237"/>
      <c r="P21" s="238"/>
      <c r="Q21" s="55" t="s">
        <v>35</v>
      </c>
      <c r="R21" s="223" t="s">
        <v>58</v>
      </c>
      <c r="S21" s="224"/>
    </row>
    <row r="22" spans="1:19" x14ac:dyDescent="0.25">
      <c r="A22" s="7"/>
      <c r="B22" s="7"/>
      <c r="C22" s="59" t="s">
        <v>2</v>
      </c>
      <c r="D22" s="100" t="s">
        <v>11</v>
      </c>
      <c r="E22" s="59" t="s">
        <v>3</v>
      </c>
      <c r="F22" s="59" t="s">
        <v>4</v>
      </c>
      <c r="G22" s="59" t="s">
        <v>5</v>
      </c>
      <c r="H22" s="59" t="s">
        <v>10</v>
      </c>
      <c r="I22" s="59" t="s">
        <v>7</v>
      </c>
      <c r="J22" s="59" t="s">
        <v>21</v>
      </c>
      <c r="K22" s="59" t="s">
        <v>6</v>
      </c>
      <c r="L22" s="59" t="s">
        <v>22</v>
      </c>
      <c r="M22" s="59" t="s">
        <v>8</v>
      </c>
      <c r="N22" s="59" t="s">
        <v>12</v>
      </c>
      <c r="O22" s="59" t="s">
        <v>24</v>
      </c>
      <c r="P22" s="59" t="s">
        <v>23</v>
      </c>
      <c r="Q22" s="45"/>
      <c r="R22" s="227"/>
      <c r="S22" s="228"/>
    </row>
    <row r="23" spans="1:19" ht="29.25" customHeight="1" x14ac:dyDescent="0.25">
      <c r="A23" s="7"/>
      <c r="B23" s="7"/>
      <c r="C23" s="46" t="s">
        <v>97</v>
      </c>
      <c r="D23" s="47" t="s">
        <v>17</v>
      </c>
      <c r="E23" s="63">
        <v>7.44</v>
      </c>
      <c r="F23" s="63">
        <v>7.48</v>
      </c>
      <c r="G23" s="63">
        <v>36.5</v>
      </c>
      <c r="H23" s="63">
        <v>243</v>
      </c>
      <c r="I23" s="63">
        <v>1.34</v>
      </c>
      <c r="J23" s="63">
        <v>0.01</v>
      </c>
      <c r="K23" s="63">
        <v>0.16</v>
      </c>
      <c r="L23" s="63">
        <v>0.17</v>
      </c>
      <c r="M23" s="63">
        <v>136</v>
      </c>
      <c r="N23" s="63">
        <v>1.9</v>
      </c>
      <c r="O23" s="63">
        <v>28.61</v>
      </c>
      <c r="P23" s="63">
        <v>153.15</v>
      </c>
      <c r="Q23" s="49">
        <v>264</v>
      </c>
      <c r="R23" s="229" t="s">
        <v>57</v>
      </c>
      <c r="S23" s="230"/>
    </row>
    <row r="24" spans="1:19" ht="21" customHeight="1" x14ac:dyDescent="0.25">
      <c r="A24" s="7"/>
      <c r="B24" s="7"/>
      <c r="C24" s="93" t="s">
        <v>98</v>
      </c>
      <c r="D24" s="99">
        <v>20</v>
      </c>
      <c r="E24" s="98">
        <v>6</v>
      </c>
      <c r="F24" s="98">
        <v>6</v>
      </c>
      <c r="G24" s="98">
        <v>0</v>
      </c>
      <c r="H24" s="98">
        <v>68</v>
      </c>
      <c r="I24" s="98">
        <v>7.0000000000000007E-2</v>
      </c>
      <c r="J24" s="98">
        <v>0.04</v>
      </c>
      <c r="K24" s="120">
        <v>3.0000000000000001E-3</v>
      </c>
      <c r="L24" s="98">
        <v>0.05</v>
      </c>
      <c r="M24" s="98">
        <v>180</v>
      </c>
      <c r="N24" s="98">
        <v>0.09</v>
      </c>
      <c r="O24" s="98">
        <v>10</v>
      </c>
      <c r="P24" s="98">
        <v>118</v>
      </c>
      <c r="Q24" s="55">
        <v>100</v>
      </c>
      <c r="R24" s="229" t="s">
        <v>57</v>
      </c>
      <c r="S24" s="230"/>
    </row>
    <row r="25" spans="1:19" ht="18.75" customHeight="1" x14ac:dyDescent="0.25">
      <c r="A25" s="7"/>
      <c r="B25" s="7"/>
      <c r="C25" s="46" t="s">
        <v>88</v>
      </c>
      <c r="D25" s="50">
        <v>20</v>
      </c>
      <c r="E25" s="63">
        <v>0.05</v>
      </c>
      <c r="F25" s="63">
        <v>16</v>
      </c>
      <c r="G25" s="63">
        <v>0.08</v>
      </c>
      <c r="H25" s="63">
        <v>150</v>
      </c>
      <c r="I25" s="63">
        <v>0</v>
      </c>
      <c r="J25" s="63">
        <v>68</v>
      </c>
      <c r="K25" s="63">
        <v>0</v>
      </c>
      <c r="L25" s="63">
        <v>0</v>
      </c>
      <c r="M25" s="63">
        <v>2</v>
      </c>
      <c r="N25" s="63">
        <v>0.02</v>
      </c>
      <c r="O25" s="63">
        <v>0</v>
      </c>
      <c r="P25" s="63">
        <v>4</v>
      </c>
      <c r="Q25" s="45">
        <v>111</v>
      </c>
      <c r="R25" s="229" t="s">
        <v>57</v>
      </c>
      <c r="S25" s="230"/>
    </row>
    <row r="26" spans="1:19" ht="19.5" customHeight="1" x14ac:dyDescent="0.25">
      <c r="A26" s="7"/>
      <c r="B26" s="7"/>
      <c r="C26" s="49" t="s">
        <v>99</v>
      </c>
      <c r="D26" s="47" t="s">
        <v>26</v>
      </c>
      <c r="E26" s="121">
        <v>0.1</v>
      </c>
      <c r="F26" s="121">
        <v>0</v>
      </c>
      <c r="G26" s="121">
        <v>15.2</v>
      </c>
      <c r="H26" s="121">
        <v>61</v>
      </c>
      <c r="I26" s="121">
        <v>2.8</v>
      </c>
      <c r="J26" s="121">
        <v>0</v>
      </c>
      <c r="K26" s="121">
        <v>0</v>
      </c>
      <c r="L26" s="121">
        <v>0</v>
      </c>
      <c r="M26" s="121">
        <v>13.06</v>
      </c>
      <c r="N26" s="121">
        <v>0</v>
      </c>
      <c r="O26" s="121">
        <v>1.55</v>
      </c>
      <c r="P26" s="121">
        <v>2.89</v>
      </c>
      <c r="Q26" s="58">
        <v>494</v>
      </c>
      <c r="R26" s="229" t="s">
        <v>57</v>
      </c>
      <c r="S26" s="230"/>
    </row>
    <row r="27" spans="1:19" ht="22.5" customHeight="1" x14ac:dyDescent="0.25">
      <c r="A27" s="7"/>
      <c r="B27" s="7"/>
      <c r="C27" s="49" t="s">
        <v>90</v>
      </c>
      <c r="D27" s="47">
        <v>40</v>
      </c>
      <c r="E27" s="121">
        <v>3</v>
      </c>
      <c r="F27" s="121">
        <v>0.3</v>
      </c>
      <c r="G27" s="121">
        <v>20</v>
      </c>
      <c r="H27" s="121">
        <v>94</v>
      </c>
      <c r="I27" s="121">
        <v>0</v>
      </c>
      <c r="J27" s="121">
        <v>0</v>
      </c>
      <c r="K27" s="121">
        <v>4.3999999999999997E-2</v>
      </c>
      <c r="L27" s="121">
        <v>0.44</v>
      </c>
      <c r="M27" s="121">
        <v>8</v>
      </c>
      <c r="N27" s="121">
        <v>0.4</v>
      </c>
      <c r="O27" s="121">
        <v>14</v>
      </c>
      <c r="P27" s="121">
        <v>30</v>
      </c>
      <c r="Q27" s="45">
        <v>108</v>
      </c>
      <c r="R27" s="225" t="s">
        <v>57</v>
      </c>
      <c r="S27" s="226"/>
    </row>
    <row r="28" spans="1:19" ht="18" customHeight="1" x14ac:dyDescent="0.25">
      <c r="A28" s="7"/>
      <c r="B28" s="7"/>
      <c r="C28" s="51" t="s">
        <v>15</v>
      </c>
      <c r="D28" s="47">
        <v>492</v>
      </c>
      <c r="E28" s="122">
        <f t="shared" ref="E28:P28" si="1">SUM(E23:E27)</f>
        <v>16.590000000000003</v>
      </c>
      <c r="F28" s="122">
        <f t="shared" si="1"/>
        <v>29.78</v>
      </c>
      <c r="G28" s="122">
        <f t="shared" si="1"/>
        <v>71.78</v>
      </c>
      <c r="H28" s="122">
        <f t="shared" si="1"/>
        <v>616</v>
      </c>
      <c r="I28" s="122">
        <f t="shared" si="1"/>
        <v>4.21</v>
      </c>
      <c r="J28" s="122">
        <f t="shared" si="1"/>
        <v>68.05</v>
      </c>
      <c r="K28" s="122">
        <f t="shared" si="1"/>
        <v>0.20700000000000002</v>
      </c>
      <c r="L28" s="122">
        <f t="shared" si="1"/>
        <v>0.66</v>
      </c>
      <c r="M28" s="122">
        <f t="shared" si="1"/>
        <v>339.06</v>
      </c>
      <c r="N28" s="122">
        <f t="shared" si="1"/>
        <v>2.4099999999999997</v>
      </c>
      <c r="O28" s="122">
        <f t="shared" si="1"/>
        <v>54.16</v>
      </c>
      <c r="P28" s="122">
        <f t="shared" si="1"/>
        <v>308.03999999999996</v>
      </c>
      <c r="Q28" s="45"/>
      <c r="R28" s="45"/>
      <c r="S28" s="45"/>
    </row>
    <row r="29" spans="1:19" x14ac:dyDescent="0.25">
      <c r="A29" s="7"/>
      <c r="B29" s="7"/>
      <c r="C29" s="24"/>
      <c r="D29" s="17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29"/>
      <c r="B30" s="29"/>
    </row>
    <row r="31" spans="1:19" x14ac:dyDescent="0.25">
      <c r="A31" s="29"/>
      <c r="B31" s="29"/>
      <c r="C31" s="13" t="s">
        <v>63</v>
      </c>
      <c r="Q31" s="69"/>
      <c r="R31" s="69"/>
      <c r="S31" s="69"/>
    </row>
    <row r="32" spans="1:19" x14ac:dyDescent="0.25">
      <c r="A32" s="29"/>
      <c r="B32" s="29"/>
      <c r="C32" s="13" t="s">
        <v>40</v>
      </c>
      <c r="D32" s="172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1"/>
      <c r="R32" s="21"/>
      <c r="S32" s="21"/>
    </row>
    <row r="33" spans="1:20" x14ac:dyDescent="0.25">
      <c r="A33" s="29"/>
      <c r="B33" s="29"/>
      <c r="C33" s="13" t="s">
        <v>76</v>
      </c>
      <c r="D33" s="172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1"/>
      <c r="R33" s="21"/>
      <c r="S33" s="21"/>
    </row>
    <row r="34" spans="1:20" ht="15" customHeight="1" x14ac:dyDescent="0.25">
      <c r="A34" s="7"/>
      <c r="B34" s="7"/>
      <c r="C34" s="59" t="s">
        <v>0</v>
      </c>
      <c r="D34" s="180" t="s">
        <v>19</v>
      </c>
      <c r="E34" s="233" t="s">
        <v>13</v>
      </c>
      <c r="F34" s="234"/>
      <c r="G34" s="234"/>
      <c r="H34" s="235"/>
      <c r="I34" s="236" t="s">
        <v>1</v>
      </c>
      <c r="J34" s="237"/>
      <c r="K34" s="237"/>
      <c r="L34" s="238"/>
      <c r="M34" s="236" t="s">
        <v>14</v>
      </c>
      <c r="N34" s="237"/>
      <c r="O34" s="237"/>
      <c r="P34" s="238"/>
      <c r="Q34" s="55" t="s">
        <v>35</v>
      </c>
      <c r="R34" s="223" t="s">
        <v>58</v>
      </c>
      <c r="S34" s="224"/>
    </row>
    <row r="35" spans="1:20" x14ac:dyDescent="0.25">
      <c r="A35" s="7"/>
      <c r="B35" s="7"/>
      <c r="C35" s="59" t="s">
        <v>2</v>
      </c>
      <c r="D35" s="100" t="s">
        <v>11</v>
      </c>
      <c r="E35" s="59" t="s">
        <v>3</v>
      </c>
      <c r="F35" s="59" t="s">
        <v>4</v>
      </c>
      <c r="G35" s="59" t="s">
        <v>5</v>
      </c>
      <c r="H35" s="59" t="s">
        <v>10</v>
      </c>
      <c r="I35" s="59" t="s">
        <v>7</v>
      </c>
      <c r="J35" s="59" t="s">
        <v>21</v>
      </c>
      <c r="K35" s="59" t="s">
        <v>6</v>
      </c>
      <c r="L35" s="59" t="s">
        <v>22</v>
      </c>
      <c r="M35" s="59" t="s">
        <v>8</v>
      </c>
      <c r="N35" s="59" t="s">
        <v>12</v>
      </c>
      <c r="O35" s="59" t="s">
        <v>24</v>
      </c>
      <c r="P35" s="59" t="s">
        <v>23</v>
      </c>
      <c r="Q35" s="45"/>
      <c r="R35" s="227"/>
      <c r="S35" s="228"/>
    </row>
    <row r="36" spans="1:20" ht="26.25" x14ac:dyDescent="0.25">
      <c r="A36" s="7"/>
      <c r="B36" s="7"/>
      <c r="C36" s="161" t="s">
        <v>79</v>
      </c>
      <c r="D36" s="52" t="s">
        <v>80</v>
      </c>
      <c r="E36" s="166">
        <v>9.5</v>
      </c>
      <c r="F36" s="166">
        <v>15</v>
      </c>
      <c r="G36" s="166">
        <v>11</v>
      </c>
      <c r="H36" s="166">
        <v>221</v>
      </c>
      <c r="I36" s="166">
        <v>1</v>
      </c>
      <c r="J36" s="166">
        <v>0</v>
      </c>
      <c r="K36" s="166">
        <v>0</v>
      </c>
      <c r="L36" s="166">
        <v>0.6</v>
      </c>
      <c r="M36" s="166">
        <v>21</v>
      </c>
      <c r="N36" s="166">
        <v>1.5</v>
      </c>
      <c r="O36" s="166">
        <v>18.7</v>
      </c>
      <c r="P36" s="166">
        <v>115.5</v>
      </c>
      <c r="Q36" s="61">
        <v>54</v>
      </c>
      <c r="R36" s="229" t="s">
        <v>57</v>
      </c>
      <c r="S36" s="230"/>
    </row>
    <row r="37" spans="1:20" x14ac:dyDescent="0.25">
      <c r="A37" s="7"/>
      <c r="B37" s="7"/>
      <c r="C37" s="46" t="s">
        <v>109</v>
      </c>
      <c r="D37" s="65">
        <v>150</v>
      </c>
      <c r="E37" s="85">
        <v>3.15</v>
      </c>
      <c r="F37" s="85">
        <v>6.6</v>
      </c>
      <c r="G37" s="85">
        <v>16.350000000000001</v>
      </c>
      <c r="H37" s="85">
        <v>138</v>
      </c>
      <c r="I37" s="85">
        <v>5.0999999999999996</v>
      </c>
      <c r="J37" s="85">
        <v>1.4999999999999999E-2</v>
      </c>
      <c r="K37" s="85">
        <v>0.13500000000000001</v>
      </c>
      <c r="L37" s="85">
        <v>0.19500000000000001</v>
      </c>
      <c r="M37" s="85">
        <v>39</v>
      </c>
      <c r="N37" s="85">
        <v>1.05</v>
      </c>
      <c r="O37" s="85">
        <v>24.24</v>
      </c>
      <c r="P37" s="85">
        <v>73.959999999999994</v>
      </c>
      <c r="Q37" s="45">
        <v>429</v>
      </c>
      <c r="R37" s="221" t="s">
        <v>57</v>
      </c>
      <c r="S37" s="222"/>
    </row>
    <row r="38" spans="1:20" ht="18.75" customHeight="1" x14ac:dyDescent="0.25">
      <c r="A38" s="7"/>
      <c r="B38" s="7"/>
      <c r="C38" s="49" t="s">
        <v>110</v>
      </c>
      <c r="D38" s="171">
        <v>200</v>
      </c>
      <c r="E38" s="63">
        <v>0.5</v>
      </c>
      <c r="F38" s="63">
        <v>0</v>
      </c>
      <c r="G38" s="63">
        <v>27</v>
      </c>
      <c r="H38" s="63">
        <v>110</v>
      </c>
      <c r="I38" s="63">
        <v>0.5</v>
      </c>
      <c r="J38" s="63">
        <v>0</v>
      </c>
      <c r="K38" s="63">
        <v>0.01</v>
      </c>
      <c r="L38" s="63">
        <v>0</v>
      </c>
      <c r="M38" s="63">
        <v>28</v>
      </c>
      <c r="N38" s="63">
        <v>1.5</v>
      </c>
      <c r="O38" s="63">
        <v>22.33</v>
      </c>
      <c r="P38" s="63">
        <v>26.33</v>
      </c>
      <c r="Q38" s="45">
        <v>509</v>
      </c>
      <c r="R38" s="225" t="s">
        <v>57</v>
      </c>
      <c r="S38" s="226"/>
    </row>
    <row r="39" spans="1:20" ht="18" customHeight="1" x14ac:dyDescent="0.25">
      <c r="A39" s="7"/>
      <c r="B39" s="7"/>
      <c r="C39" s="49" t="s">
        <v>90</v>
      </c>
      <c r="D39" s="47">
        <v>40</v>
      </c>
      <c r="E39" s="121">
        <v>3</v>
      </c>
      <c r="F39" s="121">
        <v>0.3</v>
      </c>
      <c r="G39" s="121">
        <v>20</v>
      </c>
      <c r="H39" s="121">
        <v>94</v>
      </c>
      <c r="I39" s="121">
        <v>0</v>
      </c>
      <c r="J39" s="121">
        <v>0</v>
      </c>
      <c r="K39" s="121">
        <v>4.3999999999999997E-2</v>
      </c>
      <c r="L39" s="121">
        <v>0.44</v>
      </c>
      <c r="M39" s="121">
        <v>8</v>
      </c>
      <c r="N39" s="121">
        <v>0.4</v>
      </c>
      <c r="O39" s="121">
        <v>14</v>
      </c>
      <c r="P39" s="121">
        <v>30</v>
      </c>
      <c r="Q39" s="45">
        <v>108</v>
      </c>
      <c r="R39" s="225" t="s">
        <v>57</v>
      </c>
      <c r="S39" s="226"/>
      <c r="T39" s="32"/>
    </row>
    <row r="40" spans="1:20" ht="18.75" customHeight="1" x14ac:dyDescent="0.25">
      <c r="A40" s="7"/>
      <c r="B40" s="7"/>
      <c r="C40" s="46"/>
      <c r="D40" s="47"/>
      <c r="E40" s="12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49"/>
      <c r="R40" s="225"/>
      <c r="S40" s="226"/>
    </row>
    <row r="41" spans="1:20" ht="18" customHeight="1" x14ac:dyDescent="0.25">
      <c r="A41" s="7"/>
      <c r="B41" s="7"/>
      <c r="C41" s="51" t="s">
        <v>15</v>
      </c>
      <c r="D41" s="47">
        <v>510</v>
      </c>
      <c r="E41" s="122">
        <f t="shared" ref="E41:P41" si="2">SUM(E36:E40)</f>
        <v>16.149999999999999</v>
      </c>
      <c r="F41" s="122">
        <f t="shared" si="2"/>
        <v>21.900000000000002</v>
      </c>
      <c r="G41" s="122">
        <f t="shared" si="2"/>
        <v>74.349999999999994</v>
      </c>
      <c r="H41" s="122">
        <f t="shared" si="2"/>
        <v>563</v>
      </c>
      <c r="I41" s="122">
        <f t="shared" si="2"/>
        <v>6.6</v>
      </c>
      <c r="J41" s="122">
        <f t="shared" si="2"/>
        <v>1.4999999999999999E-2</v>
      </c>
      <c r="K41" s="122">
        <f t="shared" si="2"/>
        <v>0.189</v>
      </c>
      <c r="L41" s="122">
        <f t="shared" si="2"/>
        <v>1.2349999999999999</v>
      </c>
      <c r="M41" s="122">
        <f t="shared" si="2"/>
        <v>96</v>
      </c>
      <c r="N41" s="122">
        <f t="shared" si="2"/>
        <v>4.45</v>
      </c>
      <c r="O41" s="122">
        <f t="shared" si="2"/>
        <v>79.27</v>
      </c>
      <c r="P41" s="122">
        <f t="shared" si="2"/>
        <v>245.78999999999996</v>
      </c>
      <c r="Q41" s="45"/>
      <c r="R41" s="45"/>
      <c r="S41" s="45"/>
    </row>
    <row r="42" spans="1:20" ht="18" customHeight="1" x14ac:dyDescent="0.25">
      <c r="A42" s="7"/>
      <c r="B42" s="7"/>
      <c r="C42" s="89"/>
      <c r="D42" s="183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21"/>
      <c r="R42" s="21"/>
      <c r="S42" s="21"/>
    </row>
    <row r="43" spans="1:20" x14ac:dyDescent="0.25">
      <c r="A43" s="7"/>
      <c r="B43" s="7"/>
      <c r="C43" s="13" t="s">
        <v>64</v>
      </c>
      <c r="D43" s="184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1:20" x14ac:dyDescent="0.25">
      <c r="A44" s="7"/>
      <c r="B44" s="7"/>
      <c r="C44" s="13" t="s">
        <v>40</v>
      </c>
      <c r="D44" s="184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1:20" x14ac:dyDescent="0.25">
      <c r="A45" s="7"/>
      <c r="B45" s="7"/>
      <c r="C45" s="13" t="s">
        <v>76</v>
      </c>
      <c r="D45" s="184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1:20" ht="26.25" customHeight="1" x14ac:dyDescent="0.25">
      <c r="A46" s="7"/>
      <c r="B46" s="7"/>
      <c r="C46" s="100" t="s">
        <v>0</v>
      </c>
      <c r="D46" s="180" t="s">
        <v>19</v>
      </c>
      <c r="E46" s="233" t="s">
        <v>13</v>
      </c>
      <c r="F46" s="234"/>
      <c r="G46" s="234"/>
      <c r="H46" s="235"/>
      <c r="I46" s="236" t="s">
        <v>1</v>
      </c>
      <c r="J46" s="237"/>
      <c r="K46" s="237"/>
      <c r="L46" s="238"/>
      <c r="M46" s="236" t="s">
        <v>14</v>
      </c>
      <c r="N46" s="237"/>
      <c r="O46" s="237"/>
      <c r="P46" s="238"/>
      <c r="Q46" s="86" t="s">
        <v>35</v>
      </c>
      <c r="R46" s="223" t="s">
        <v>58</v>
      </c>
      <c r="S46" s="224"/>
    </row>
    <row r="47" spans="1:20" x14ac:dyDescent="0.25">
      <c r="A47" s="7"/>
      <c r="B47" s="7"/>
      <c r="C47" s="100" t="s">
        <v>2</v>
      </c>
      <c r="D47" s="100" t="s">
        <v>11</v>
      </c>
      <c r="E47" s="59" t="s">
        <v>3</v>
      </c>
      <c r="F47" s="59" t="s">
        <v>4</v>
      </c>
      <c r="G47" s="59" t="s">
        <v>5</v>
      </c>
      <c r="H47" s="59" t="s">
        <v>10</v>
      </c>
      <c r="I47" s="59" t="s">
        <v>7</v>
      </c>
      <c r="J47" s="59" t="s">
        <v>21</v>
      </c>
      <c r="K47" s="59" t="s">
        <v>6</v>
      </c>
      <c r="L47" s="59" t="s">
        <v>22</v>
      </c>
      <c r="M47" s="59" t="s">
        <v>8</v>
      </c>
      <c r="N47" s="59" t="s">
        <v>12</v>
      </c>
      <c r="O47" s="59" t="s">
        <v>24</v>
      </c>
      <c r="P47" s="59" t="s">
        <v>23</v>
      </c>
      <c r="Q47" s="67"/>
      <c r="R47" s="227"/>
      <c r="S47" s="228"/>
    </row>
    <row r="48" spans="1:20" x14ac:dyDescent="0.25">
      <c r="A48" s="29"/>
      <c r="B48" s="29"/>
      <c r="C48" s="46"/>
      <c r="D48" s="47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49"/>
      <c r="R48" s="221"/>
      <c r="S48" s="222"/>
    </row>
    <row r="49" spans="1:19" ht="27" customHeight="1" x14ac:dyDescent="0.25">
      <c r="A49" s="29"/>
      <c r="B49" s="29"/>
      <c r="C49" s="161" t="s">
        <v>81</v>
      </c>
      <c r="D49" s="52" t="s">
        <v>53</v>
      </c>
      <c r="E49" s="166">
        <v>13.5</v>
      </c>
      <c r="F49" s="166">
        <v>14.14</v>
      </c>
      <c r="G49" s="166">
        <v>10.54</v>
      </c>
      <c r="H49" s="166">
        <v>219.47</v>
      </c>
      <c r="I49" s="166">
        <v>1.03</v>
      </c>
      <c r="J49" s="166">
        <v>0</v>
      </c>
      <c r="K49" s="166">
        <v>0</v>
      </c>
      <c r="L49" s="166">
        <v>0.5</v>
      </c>
      <c r="M49" s="166">
        <v>19.3</v>
      </c>
      <c r="N49" s="166">
        <v>1.4</v>
      </c>
      <c r="O49" s="166">
        <v>18.64</v>
      </c>
      <c r="P49" s="166">
        <v>95.3</v>
      </c>
      <c r="Q49" s="61" t="s">
        <v>82</v>
      </c>
      <c r="R49" s="229" t="s">
        <v>57</v>
      </c>
      <c r="S49" s="230"/>
    </row>
    <row r="50" spans="1:19" ht="28.5" customHeight="1" x14ac:dyDescent="0.25">
      <c r="A50" s="7"/>
      <c r="B50" s="7"/>
      <c r="C50" s="46" t="s">
        <v>114</v>
      </c>
      <c r="D50" s="52">
        <v>150</v>
      </c>
      <c r="E50" s="63">
        <v>5.3</v>
      </c>
      <c r="F50" s="63">
        <v>6</v>
      </c>
      <c r="G50" s="63">
        <v>32.4</v>
      </c>
      <c r="H50" s="63">
        <v>198.2</v>
      </c>
      <c r="I50" s="63">
        <v>0</v>
      </c>
      <c r="J50" s="63">
        <v>2.7E-2</v>
      </c>
      <c r="K50" s="63">
        <v>0.03</v>
      </c>
      <c r="L50" s="63">
        <v>0.05</v>
      </c>
      <c r="M50" s="63">
        <v>4.8</v>
      </c>
      <c r="N50" s="63">
        <v>0.51</v>
      </c>
      <c r="O50" s="63">
        <v>21.75</v>
      </c>
      <c r="P50" s="63">
        <v>68.55</v>
      </c>
      <c r="Q50" s="116">
        <v>415</v>
      </c>
      <c r="R50" s="225" t="s">
        <v>57</v>
      </c>
      <c r="S50" s="226"/>
    </row>
    <row r="51" spans="1:19" ht="21" customHeight="1" x14ac:dyDescent="0.25">
      <c r="A51" s="29"/>
      <c r="B51" s="29"/>
      <c r="C51" s="49" t="s">
        <v>36</v>
      </c>
      <c r="D51" s="47">
        <v>200</v>
      </c>
      <c r="E51" s="121">
        <v>0.7</v>
      </c>
      <c r="F51" s="121">
        <v>0.3</v>
      </c>
      <c r="G51" s="121">
        <v>22.8</v>
      </c>
      <c r="H51" s="121">
        <v>97</v>
      </c>
      <c r="I51" s="121">
        <v>70</v>
      </c>
      <c r="J51" s="121">
        <v>0</v>
      </c>
      <c r="K51" s="121">
        <v>0.01</v>
      </c>
      <c r="L51" s="121">
        <v>0</v>
      </c>
      <c r="M51" s="121">
        <v>12</v>
      </c>
      <c r="N51" s="121">
        <v>1.5</v>
      </c>
      <c r="O51" s="121">
        <v>3</v>
      </c>
      <c r="P51" s="121">
        <v>3</v>
      </c>
      <c r="Q51" s="49">
        <v>519</v>
      </c>
      <c r="R51" s="225" t="s">
        <v>57</v>
      </c>
      <c r="S51" s="226"/>
    </row>
    <row r="52" spans="1:19" ht="19.5" customHeight="1" x14ac:dyDescent="0.25">
      <c r="A52" s="7"/>
      <c r="B52" s="7"/>
      <c r="C52" s="49" t="s">
        <v>90</v>
      </c>
      <c r="D52" s="47">
        <v>40</v>
      </c>
      <c r="E52" s="121">
        <v>3</v>
      </c>
      <c r="F52" s="121">
        <v>0.3</v>
      </c>
      <c r="G52" s="121">
        <v>20</v>
      </c>
      <c r="H52" s="121">
        <v>94</v>
      </c>
      <c r="I52" s="121">
        <v>0</v>
      </c>
      <c r="J52" s="121">
        <v>0</v>
      </c>
      <c r="K52" s="121">
        <v>4.3999999999999997E-2</v>
      </c>
      <c r="L52" s="121">
        <v>0.44</v>
      </c>
      <c r="M52" s="121">
        <v>8</v>
      </c>
      <c r="N52" s="121">
        <v>0.4</v>
      </c>
      <c r="O52" s="121">
        <v>14</v>
      </c>
      <c r="P52" s="121">
        <v>30</v>
      </c>
      <c r="Q52" s="45">
        <v>108</v>
      </c>
      <c r="R52" s="221" t="s">
        <v>57</v>
      </c>
      <c r="S52" s="222"/>
    </row>
    <row r="53" spans="1:19" ht="19.5" customHeight="1" x14ac:dyDescent="0.25">
      <c r="A53" s="7"/>
      <c r="B53" s="7"/>
      <c r="C53" s="49"/>
      <c r="D53" s="47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45"/>
      <c r="R53" s="221"/>
      <c r="S53" s="222"/>
    </row>
    <row r="54" spans="1:19" ht="18" customHeight="1" x14ac:dyDescent="0.25">
      <c r="A54" s="7"/>
      <c r="B54" s="7"/>
      <c r="C54" s="51" t="s">
        <v>15</v>
      </c>
      <c r="D54" s="100">
        <v>530</v>
      </c>
      <c r="E54" s="122">
        <f t="shared" ref="E54:P54" si="3">SUM(E48:E53)</f>
        <v>22.5</v>
      </c>
      <c r="F54" s="122">
        <f t="shared" si="3"/>
        <v>20.740000000000002</v>
      </c>
      <c r="G54" s="122">
        <f t="shared" si="3"/>
        <v>85.74</v>
      </c>
      <c r="H54" s="122">
        <f t="shared" si="3"/>
        <v>608.66999999999996</v>
      </c>
      <c r="I54" s="122">
        <f t="shared" si="3"/>
        <v>71.03</v>
      </c>
      <c r="J54" s="122">
        <f t="shared" si="3"/>
        <v>2.7E-2</v>
      </c>
      <c r="K54" s="122">
        <f t="shared" si="3"/>
        <v>8.3999999999999991E-2</v>
      </c>
      <c r="L54" s="122">
        <f t="shared" si="3"/>
        <v>0.99</v>
      </c>
      <c r="M54" s="122">
        <f t="shared" si="3"/>
        <v>44.1</v>
      </c>
      <c r="N54" s="122">
        <f t="shared" si="3"/>
        <v>3.81</v>
      </c>
      <c r="O54" s="122">
        <f t="shared" si="3"/>
        <v>57.39</v>
      </c>
      <c r="P54" s="122">
        <f t="shared" si="3"/>
        <v>196.85</v>
      </c>
      <c r="Q54" s="67"/>
      <c r="R54" s="45"/>
      <c r="S54" s="45"/>
    </row>
    <row r="55" spans="1:19" x14ac:dyDescent="0.25">
      <c r="A55" s="7"/>
      <c r="B55" s="7"/>
      <c r="C55" s="69"/>
      <c r="D55" s="184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1:19" x14ac:dyDescent="0.25">
      <c r="A56" s="7"/>
      <c r="B56" s="7"/>
      <c r="C56" s="69"/>
      <c r="D56" s="184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1:19" x14ac:dyDescent="0.25">
      <c r="A57" s="7"/>
      <c r="B57" s="7"/>
      <c r="C57" s="13" t="s">
        <v>71</v>
      </c>
      <c r="D57" s="181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21"/>
      <c r="R57" s="21"/>
      <c r="S57" s="21"/>
    </row>
    <row r="58" spans="1:19" x14ac:dyDescent="0.25">
      <c r="A58" s="7"/>
      <c r="B58" s="7"/>
      <c r="C58" s="13" t="s">
        <v>40</v>
      </c>
      <c r="D58" s="181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21"/>
      <c r="R58" s="21"/>
      <c r="S58" s="21"/>
    </row>
    <row r="59" spans="1:19" x14ac:dyDescent="0.25">
      <c r="A59" s="7"/>
      <c r="B59" s="7"/>
      <c r="C59" s="13" t="s">
        <v>76</v>
      </c>
      <c r="D59" s="184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1:19" ht="26.25" customHeight="1" x14ac:dyDescent="0.25">
      <c r="A60" s="7"/>
      <c r="B60" s="7"/>
      <c r="C60" s="59" t="s">
        <v>0</v>
      </c>
      <c r="D60" s="180" t="s">
        <v>19</v>
      </c>
      <c r="E60" s="233" t="s">
        <v>13</v>
      </c>
      <c r="F60" s="234"/>
      <c r="G60" s="234"/>
      <c r="H60" s="235"/>
      <c r="I60" s="236" t="s">
        <v>1</v>
      </c>
      <c r="J60" s="237"/>
      <c r="K60" s="237"/>
      <c r="L60" s="238"/>
      <c r="M60" s="236" t="s">
        <v>14</v>
      </c>
      <c r="N60" s="237"/>
      <c r="O60" s="237"/>
      <c r="P60" s="238"/>
      <c r="Q60" s="55" t="s">
        <v>35</v>
      </c>
      <c r="R60" s="223" t="s">
        <v>58</v>
      </c>
      <c r="S60" s="224"/>
    </row>
    <row r="61" spans="1:19" x14ac:dyDescent="0.25">
      <c r="A61" s="29"/>
      <c r="B61" s="29"/>
      <c r="C61" s="59" t="s">
        <v>2</v>
      </c>
      <c r="D61" s="100" t="s">
        <v>11</v>
      </c>
      <c r="E61" s="59" t="s">
        <v>3</v>
      </c>
      <c r="F61" s="59" t="s">
        <v>4</v>
      </c>
      <c r="G61" s="59" t="s">
        <v>5</v>
      </c>
      <c r="H61" s="59" t="s">
        <v>10</v>
      </c>
      <c r="I61" s="59" t="s">
        <v>7</v>
      </c>
      <c r="J61" s="59" t="s">
        <v>21</v>
      </c>
      <c r="K61" s="59" t="s">
        <v>6</v>
      </c>
      <c r="L61" s="59" t="s">
        <v>22</v>
      </c>
      <c r="M61" s="59" t="s">
        <v>8</v>
      </c>
      <c r="N61" s="59" t="s">
        <v>12</v>
      </c>
      <c r="O61" s="59" t="s">
        <v>24</v>
      </c>
      <c r="P61" s="59" t="s">
        <v>23</v>
      </c>
      <c r="Q61" s="45"/>
      <c r="R61" s="227"/>
      <c r="S61" s="228"/>
    </row>
    <row r="62" spans="1:19" ht="26.25" customHeight="1" x14ac:dyDescent="0.25">
      <c r="A62" s="7"/>
      <c r="B62" s="208"/>
      <c r="C62" s="55" t="s">
        <v>118</v>
      </c>
      <c r="D62" s="53" t="s">
        <v>18</v>
      </c>
      <c r="E62" s="123">
        <v>14.7</v>
      </c>
      <c r="F62" s="63">
        <v>15.7</v>
      </c>
      <c r="G62" s="63">
        <v>3</v>
      </c>
      <c r="H62" s="63">
        <v>212.1</v>
      </c>
      <c r="I62" s="63">
        <v>1.08</v>
      </c>
      <c r="J62" s="63">
        <v>0.03</v>
      </c>
      <c r="K62" s="63">
        <v>0</v>
      </c>
      <c r="L62" s="63">
        <v>0.57999999999999996</v>
      </c>
      <c r="M62" s="63">
        <v>14.2</v>
      </c>
      <c r="N62" s="63">
        <v>2.7</v>
      </c>
      <c r="O62" s="63">
        <v>25</v>
      </c>
      <c r="P62" s="63">
        <v>179.2</v>
      </c>
      <c r="Q62" s="116">
        <v>367</v>
      </c>
      <c r="R62" s="221" t="s">
        <v>57</v>
      </c>
      <c r="S62" s="222"/>
    </row>
    <row r="63" spans="1:19" ht="21.75" customHeight="1" x14ac:dyDescent="0.25">
      <c r="A63" s="7"/>
      <c r="B63" s="7"/>
      <c r="C63" s="49" t="s">
        <v>119</v>
      </c>
      <c r="D63" s="47">
        <v>150</v>
      </c>
      <c r="E63" s="123">
        <v>8.5500000000000007</v>
      </c>
      <c r="F63" s="63">
        <v>7.8</v>
      </c>
      <c r="G63" s="63">
        <v>37</v>
      </c>
      <c r="H63" s="63">
        <v>253</v>
      </c>
      <c r="I63" s="63">
        <f t="shared" ref="I63:J63" si="4">V63*10/15</f>
        <v>0</v>
      </c>
      <c r="J63" s="63">
        <f t="shared" si="4"/>
        <v>0</v>
      </c>
      <c r="K63" s="63">
        <v>0.2</v>
      </c>
      <c r="L63" s="63">
        <v>0.5</v>
      </c>
      <c r="M63" s="63">
        <v>14.3</v>
      </c>
      <c r="N63" s="63">
        <v>4.5</v>
      </c>
      <c r="O63" s="63">
        <v>52.9</v>
      </c>
      <c r="P63" s="63">
        <v>203</v>
      </c>
      <c r="Q63" s="45">
        <v>237</v>
      </c>
      <c r="R63" s="229" t="s">
        <v>57</v>
      </c>
      <c r="S63" s="230"/>
    </row>
    <row r="64" spans="1:19" ht="19.5" customHeight="1" x14ac:dyDescent="0.25">
      <c r="A64" s="7"/>
      <c r="B64" s="7"/>
      <c r="C64" s="46" t="s">
        <v>115</v>
      </c>
      <c r="D64" s="47">
        <v>200</v>
      </c>
      <c r="E64" s="63">
        <v>1.4</v>
      </c>
      <c r="F64" s="63">
        <v>1.6</v>
      </c>
      <c r="G64" s="63">
        <v>17</v>
      </c>
      <c r="H64" s="63">
        <v>89.32</v>
      </c>
      <c r="I64" s="121">
        <v>1.3</v>
      </c>
      <c r="J64" s="121">
        <v>8.4</v>
      </c>
      <c r="K64" s="121">
        <v>0.1</v>
      </c>
      <c r="L64" s="121">
        <v>0.1</v>
      </c>
      <c r="M64" s="121">
        <v>119</v>
      </c>
      <c r="N64" s="121">
        <v>0.1</v>
      </c>
      <c r="O64" s="121">
        <v>15.1</v>
      </c>
      <c r="P64" s="121">
        <v>79.2</v>
      </c>
      <c r="Q64" s="116">
        <v>501</v>
      </c>
      <c r="R64" s="229" t="s">
        <v>57</v>
      </c>
      <c r="S64" s="230"/>
    </row>
    <row r="65" spans="1:19" ht="19.5" customHeight="1" x14ac:dyDescent="0.25">
      <c r="A65" s="7"/>
      <c r="B65" s="7"/>
      <c r="C65" s="49" t="s">
        <v>90</v>
      </c>
      <c r="D65" s="47">
        <v>40</v>
      </c>
      <c r="E65" s="131">
        <v>3</v>
      </c>
      <c r="F65" s="131">
        <v>0.3</v>
      </c>
      <c r="G65" s="131">
        <v>20</v>
      </c>
      <c r="H65" s="131">
        <v>94</v>
      </c>
      <c r="I65" s="131">
        <v>0</v>
      </c>
      <c r="J65" s="131">
        <v>0</v>
      </c>
      <c r="K65" s="131">
        <v>4.3999999999999997E-2</v>
      </c>
      <c r="L65" s="131">
        <v>0.44</v>
      </c>
      <c r="M65" s="131">
        <v>8</v>
      </c>
      <c r="N65" s="131">
        <v>0.4</v>
      </c>
      <c r="O65" s="131">
        <v>14</v>
      </c>
      <c r="P65" s="131">
        <v>30</v>
      </c>
      <c r="Q65" s="45">
        <v>108</v>
      </c>
      <c r="R65" s="225" t="s">
        <v>57</v>
      </c>
      <c r="S65" s="226"/>
    </row>
    <row r="66" spans="1:19" ht="21" customHeight="1" x14ac:dyDescent="0.25">
      <c r="A66" s="7"/>
      <c r="B66" s="7"/>
      <c r="C66" s="49"/>
      <c r="D66" s="47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45"/>
      <c r="R66" s="225"/>
      <c r="S66" s="226"/>
    </row>
    <row r="67" spans="1:19" ht="18.75" customHeight="1" x14ac:dyDescent="0.25">
      <c r="A67" s="7"/>
      <c r="B67" s="7"/>
      <c r="C67" s="51" t="s">
        <v>15</v>
      </c>
      <c r="D67" s="47">
        <v>490</v>
      </c>
      <c r="E67" s="122">
        <f t="shared" ref="E67:P67" si="5">SUM(E62:E66)</f>
        <v>27.65</v>
      </c>
      <c r="F67" s="122">
        <f t="shared" si="5"/>
        <v>25.400000000000002</v>
      </c>
      <c r="G67" s="122">
        <f t="shared" si="5"/>
        <v>77</v>
      </c>
      <c r="H67" s="122">
        <f t="shared" si="5"/>
        <v>648.42000000000007</v>
      </c>
      <c r="I67" s="122">
        <f t="shared" si="5"/>
        <v>2.38</v>
      </c>
      <c r="J67" s="122">
        <f t="shared" si="5"/>
        <v>8.43</v>
      </c>
      <c r="K67" s="122">
        <f t="shared" si="5"/>
        <v>0.34400000000000003</v>
      </c>
      <c r="L67" s="122">
        <f t="shared" si="5"/>
        <v>1.62</v>
      </c>
      <c r="M67" s="122">
        <f t="shared" si="5"/>
        <v>155.5</v>
      </c>
      <c r="N67" s="122">
        <f t="shared" si="5"/>
        <v>7.7</v>
      </c>
      <c r="O67" s="122">
        <f t="shared" si="5"/>
        <v>107</v>
      </c>
      <c r="P67" s="122">
        <f t="shared" si="5"/>
        <v>491.4</v>
      </c>
      <c r="Q67" s="45"/>
      <c r="R67" s="225"/>
      <c r="S67" s="226"/>
    </row>
    <row r="68" spans="1:19" ht="18.75" customHeight="1" x14ac:dyDescent="0.25">
      <c r="A68" s="7"/>
      <c r="B68" s="7"/>
      <c r="C68" s="89"/>
      <c r="D68" s="18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21"/>
      <c r="R68" s="21"/>
      <c r="S68" s="21"/>
    </row>
    <row r="69" spans="1:19" x14ac:dyDescent="0.25">
      <c r="A69" s="7"/>
      <c r="B69" s="7"/>
      <c r="C69" s="13" t="s">
        <v>66</v>
      </c>
      <c r="D69" s="184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1:19" x14ac:dyDescent="0.25">
      <c r="A70" s="7"/>
      <c r="B70" s="7"/>
      <c r="C70" s="13" t="s">
        <v>41</v>
      </c>
      <c r="D70" s="184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1:19" x14ac:dyDescent="0.25">
      <c r="A71" s="7"/>
      <c r="B71" s="7"/>
      <c r="C71" s="13" t="s">
        <v>76</v>
      </c>
      <c r="D71" s="181"/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1"/>
      <c r="R71" s="21"/>
      <c r="S71" s="21"/>
    </row>
    <row r="72" spans="1:19" ht="26.25" customHeight="1" x14ac:dyDescent="0.25">
      <c r="A72" s="7"/>
      <c r="B72" s="7"/>
      <c r="C72" s="59" t="s">
        <v>0</v>
      </c>
      <c r="D72" s="180" t="s">
        <v>19</v>
      </c>
      <c r="E72" s="233" t="s">
        <v>13</v>
      </c>
      <c r="F72" s="234"/>
      <c r="G72" s="234"/>
      <c r="H72" s="235"/>
      <c r="I72" s="236" t="s">
        <v>1</v>
      </c>
      <c r="J72" s="237"/>
      <c r="K72" s="237"/>
      <c r="L72" s="238"/>
      <c r="M72" s="236" t="s">
        <v>14</v>
      </c>
      <c r="N72" s="237"/>
      <c r="O72" s="237"/>
      <c r="P72" s="238"/>
      <c r="Q72" s="55" t="s">
        <v>35</v>
      </c>
      <c r="R72" s="223" t="s">
        <v>58</v>
      </c>
      <c r="S72" s="224"/>
    </row>
    <row r="73" spans="1:19" ht="15" customHeight="1" x14ac:dyDescent="0.25">
      <c r="A73" s="7"/>
      <c r="B73" s="7"/>
      <c r="C73" s="59" t="s">
        <v>2</v>
      </c>
      <c r="D73" s="100" t="s">
        <v>11</v>
      </c>
      <c r="E73" s="59" t="s">
        <v>3</v>
      </c>
      <c r="F73" s="59" t="s">
        <v>4</v>
      </c>
      <c r="G73" s="59" t="s">
        <v>5</v>
      </c>
      <c r="H73" s="59" t="s">
        <v>10</v>
      </c>
      <c r="I73" s="59" t="s">
        <v>7</v>
      </c>
      <c r="J73" s="59" t="s">
        <v>21</v>
      </c>
      <c r="K73" s="59" t="s">
        <v>6</v>
      </c>
      <c r="L73" s="59" t="s">
        <v>22</v>
      </c>
      <c r="M73" s="59" t="s">
        <v>8</v>
      </c>
      <c r="N73" s="59" t="s">
        <v>12</v>
      </c>
      <c r="O73" s="59" t="s">
        <v>24</v>
      </c>
      <c r="P73" s="59" t="s">
        <v>23</v>
      </c>
      <c r="Q73" s="45"/>
      <c r="R73" s="227"/>
      <c r="S73" s="228"/>
    </row>
    <row r="74" spans="1:19" ht="30.75" customHeight="1" x14ac:dyDescent="0.25">
      <c r="A74" s="7"/>
      <c r="B74" s="7"/>
      <c r="C74" s="46" t="s">
        <v>55</v>
      </c>
      <c r="D74" s="53" t="s">
        <v>47</v>
      </c>
      <c r="E74" s="63">
        <v>8.9</v>
      </c>
      <c r="F74" s="63">
        <v>18.5</v>
      </c>
      <c r="G74" s="63">
        <v>3.96</v>
      </c>
      <c r="H74" s="63">
        <v>221.7</v>
      </c>
      <c r="I74" s="63">
        <v>0.9</v>
      </c>
      <c r="J74" s="63">
        <v>0.9</v>
      </c>
      <c r="K74" s="63">
        <v>0.9</v>
      </c>
      <c r="L74" s="63">
        <v>0.45</v>
      </c>
      <c r="M74" s="63">
        <v>25.1</v>
      </c>
      <c r="N74" s="63">
        <v>1.2</v>
      </c>
      <c r="O74" s="63">
        <v>13.7</v>
      </c>
      <c r="P74" s="63">
        <v>114.3</v>
      </c>
      <c r="Q74" s="54">
        <v>395</v>
      </c>
      <c r="R74" s="221" t="s">
        <v>57</v>
      </c>
      <c r="S74" s="222"/>
    </row>
    <row r="75" spans="1:19" ht="21.75" customHeight="1" x14ac:dyDescent="0.25">
      <c r="A75" s="7"/>
      <c r="B75" s="7"/>
      <c r="C75" s="49" t="s">
        <v>122</v>
      </c>
      <c r="D75" s="52">
        <v>150</v>
      </c>
      <c r="E75" s="63">
        <v>5.69</v>
      </c>
      <c r="F75" s="63">
        <v>6.2</v>
      </c>
      <c r="G75" s="63">
        <v>29.1</v>
      </c>
      <c r="H75" s="63">
        <v>195.4</v>
      </c>
      <c r="I75" s="63">
        <v>0</v>
      </c>
      <c r="J75" s="63">
        <v>0</v>
      </c>
      <c r="K75" s="63">
        <v>0.1</v>
      </c>
      <c r="L75" s="63">
        <v>0.9</v>
      </c>
      <c r="M75" s="63">
        <v>5.7</v>
      </c>
      <c r="N75" s="63">
        <v>0.8</v>
      </c>
      <c r="O75" s="63">
        <v>17.3</v>
      </c>
      <c r="P75" s="63">
        <v>47.1</v>
      </c>
      <c r="Q75" s="49">
        <v>291</v>
      </c>
      <c r="R75" s="229" t="s">
        <v>57</v>
      </c>
      <c r="S75" s="230"/>
    </row>
    <row r="76" spans="1:19" ht="22.5" customHeight="1" x14ac:dyDescent="0.25">
      <c r="A76" s="7"/>
      <c r="B76" s="7"/>
      <c r="C76" s="49" t="s">
        <v>99</v>
      </c>
      <c r="D76" s="47" t="s">
        <v>26</v>
      </c>
      <c r="E76" s="73">
        <v>0.1</v>
      </c>
      <c r="F76" s="73">
        <v>0</v>
      </c>
      <c r="G76" s="73">
        <v>15.2</v>
      </c>
      <c r="H76" s="73">
        <v>61</v>
      </c>
      <c r="I76" s="73">
        <v>2.8</v>
      </c>
      <c r="J76" s="73">
        <v>0</v>
      </c>
      <c r="K76" s="73">
        <v>0</v>
      </c>
      <c r="L76" s="73">
        <v>0</v>
      </c>
      <c r="M76" s="73">
        <v>13.06</v>
      </c>
      <c r="N76" s="73">
        <v>0</v>
      </c>
      <c r="O76" s="73">
        <v>1.55</v>
      </c>
      <c r="P76" s="73">
        <v>2.89</v>
      </c>
      <c r="Q76" s="58">
        <v>494</v>
      </c>
      <c r="R76" s="225" t="s">
        <v>57</v>
      </c>
      <c r="S76" s="226"/>
    </row>
    <row r="77" spans="1:19" ht="21.75" customHeight="1" x14ac:dyDescent="0.25">
      <c r="A77" s="7"/>
      <c r="B77" s="7"/>
      <c r="C77" s="49" t="s">
        <v>90</v>
      </c>
      <c r="D77" s="47">
        <v>40</v>
      </c>
      <c r="E77" s="121">
        <v>3</v>
      </c>
      <c r="F77" s="121">
        <v>0.3</v>
      </c>
      <c r="G77" s="121">
        <v>20</v>
      </c>
      <c r="H77" s="121">
        <v>94</v>
      </c>
      <c r="I77" s="121">
        <v>0</v>
      </c>
      <c r="J77" s="121">
        <v>0</v>
      </c>
      <c r="K77" s="121">
        <v>4.3999999999999997E-2</v>
      </c>
      <c r="L77" s="121">
        <v>0.44</v>
      </c>
      <c r="M77" s="121">
        <v>8</v>
      </c>
      <c r="N77" s="121">
        <v>0.4</v>
      </c>
      <c r="O77" s="121">
        <v>14</v>
      </c>
      <c r="P77" s="121">
        <v>30</v>
      </c>
      <c r="Q77" s="45">
        <v>108</v>
      </c>
      <c r="R77" s="225" t="s">
        <v>57</v>
      </c>
      <c r="S77" s="226"/>
    </row>
    <row r="78" spans="1:19" ht="20.25" customHeight="1" x14ac:dyDescent="0.25">
      <c r="A78" s="7"/>
      <c r="B78" s="7"/>
      <c r="C78" s="49"/>
      <c r="D78" s="47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45"/>
      <c r="R78" s="225"/>
      <c r="S78" s="226"/>
    </row>
    <row r="79" spans="1:19" x14ac:dyDescent="0.25">
      <c r="A79" s="7"/>
      <c r="B79" s="7"/>
      <c r="C79" s="49"/>
      <c r="D79" s="47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45"/>
      <c r="R79" s="227"/>
      <c r="S79" s="228"/>
    </row>
    <row r="80" spans="1:19" x14ac:dyDescent="0.25">
      <c r="A80" s="7"/>
      <c r="B80" s="7"/>
      <c r="C80" s="51" t="s">
        <v>15</v>
      </c>
      <c r="D80" s="185">
        <v>527</v>
      </c>
      <c r="E80" s="122">
        <f>SUM(E74:E79)</f>
        <v>17.689999999999998</v>
      </c>
      <c r="F80" s="122">
        <f t="shared" ref="F80:P80" si="6">SUM(F74:F79)</f>
        <v>25</v>
      </c>
      <c r="G80" s="122">
        <f t="shared" si="6"/>
        <v>68.260000000000005</v>
      </c>
      <c r="H80" s="122">
        <f t="shared" si="6"/>
        <v>572.1</v>
      </c>
      <c r="I80" s="122">
        <f t="shared" si="6"/>
        <v>3.6999999999999997</v>
      </c>
      <c r="J80" s="122">
        <f t="shared" si="6"/>
        <v>0.9</v>
      </c>
      <c r="K80" s="122">
        <f t="shared" si="6"/>
        <v>1.044</v>
      </c>
      <c r="L80" s="122">
        <f t="shared" si="6"/>
        <v>1.79</v>
      </c>
      <c r="M80" s="122">
        <f t="shared" si="6"/>
        <v>51.86</v>
      </c>
      <c r="N80" s="122">
        <f t="shared" si="6"/>
        <v>2.4</v>
      </c>
      <c r="O80" s="122">
        <f t="shared" si="6"/>
        <v>46.55</v>
      </c>
      <c r="P80" s="122">
        <f t="shared" si="6"/>
        <v>194.29</v>
      </c>
      <c r="Q80" s="45"/>
      <c r="R80" s="45"/>
      <c r="S80" s="45"/>
    </row>
    <row r="81" spans="1:20" x14ac:dyDescent="0.25">
      <c r="A81" s="7"/>
      <c r="B81" s="7"/>
      <c r="C81" s="89"/>
      <c r="D81" s="183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21"/>
      <c r="R81" s="21"/>
      <c r="S81" s="21"/>
    </row>
    <row r="82" spans="1:20" x14ac:dyDescent="0.25">
      <c r="A82" s="7"/>
      <c r="B82" s="7"/>
      <c r="C82" s="69"/>
      <c r="D82" s="184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1:20" ht="15" customHeight="1" x14ac:dyDescent="0.25">
      <c r="A83" s="7"/>
      <c r="B83" s="7"/>
      <c r="C83" s="13" t="s">
        <v>67</v>
      </c>
      <c r="D83" s="184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1:20" x14ac:dyDescent="0.25">
      <c r="A84" s="7"/>
      <c r="B84" s="7"/>
      <c r="C84" s="13" t="s">
        <v>41</v>
      </c>
      <c r="D84" s="181"/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1"/>
      <c r="R84" s="21"/>
      <c r="S84" s="21"/>
    </row>
    <row r="85" spans="1:20" x14ac:dyDescent="0.25">
      <c r="A85" s="7"/>
      <c r="B85" s="7"/>
      <c r="C85" s="13" t="s">
        <v>39</v>
      </c>
      <c r="D85" s="183"/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1"/>
      <c r="R85" s="21"/>
      <c r="S85" s="21"/>
    </row>
    <row r="86" spans="1:20" ht="15" customHeight="1" x14ac:dyDescent="0.25">
      <c r="A86" s="7"/>
      <c r="B86" s="7"/>
      <c r="C86" s="59" t="s">
        <v>0</v>
      </c>
      <c r="D86" s="180" t="s">
        <v>19</v>
      </c>
      <c r="E86" s="233" t="s">
        <v>13</v>
      </c>
      <c r="F86" s="234"/>
      <c r="G86" s="234"/>
      <c r="H86" s="235"/>
      <c r="I86" s="236" t="s">
        <v>1</v>
      </c>
      <c r="J86" s="237"/>
      <c r="K86" s="237"/>
      <c r="L86" s="238"/>
      <c r="M86" s="236" t="s">
        <v>14</v>
      </c>
      <c r="N86" s="237"/>
      <c r="O86" s="237"/>
      <c r="P86" s="238"/>
      <c r="Q86" s="55" t="s">
        <v>35</v>
      </c>
      <c r="R86" s="223" t="s">
        <v>58</v>
      </c>
      <c r="S86" s="224"/>
    </row>
    <row r="87" spans="1:20" x14ac:dyDescent="0.25">
      <c r="A87" s="7"/>
      <c r="B87" s="7"/>
      <c r="C87" s="59" t="s">
        <v>2</v>
      </c>
      <c r="D87" s="100" t="s">
        <v>11</v>
      </c>
      <c r="E87" s="59" t="s">
        <v>3</v>
      </c>
      <c r="F87" s="59" t="s">
        <v>4</v>
      </c>
      <c r="G87" s="59" t="s">
        <v>5</v>
      </c>
      <c r="H87" s="59" t="s">
        <v>10</v>
      </c>
      <c r="I87" s="59" t="s">
        <v>7</v>
      </c>
      <c r="J87" s="59" t="s">
        <v>21</v>
      </c>
      <c r="K87" s="59" t="s">
        <v>6</v>
      </c>
      <c r="L87" s="59" t="s">
        <v>22</v>
      </c>
      <c r="M87" s="59" t="s">
        <v>8</v>
      </c>
      <c r="N87" s="59" t="s">
        <v>12</v>
      </c>
      <c r="O87" s="59" t="s">
        <v>24</v>
      </c>
      <c r="P87" s="59" t="s">
        <v>23</v>
      </c>
      <c r="Q87" s="45"/>
      <c r="R87" s="227"/>
      <c r="S87" s="228"/>
      <c r="T87" s="30" t="s">
        <v>44</v>
      </c>
    </row>
    <row r="88" spans="1:20" x14ac:dyDescent="0.25">
      <c r="A88" s="7"/>
      <c r="B88" s="7"/>
      <c r="C88" s="46"/>
      <c r="D88" s="47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49"/>
      <c r="R88" s="221"/>
      <c r="S88" s="222"/>
    </row>
    <row r="89" spans="1:20" ht="26.25" x14ac:dyDescent="0.25">
      <c r="A89" s="7"/>
      <c r="B89" s="7"/>
      <c r="C89" s="46" t="s">
        <v>123</v>
      </c>
      <c r="D89" s="47" t="s">
        <v>17</v>
      </c>
      <c r="E89" s="63">
        <v>9</v>
      </c>
      <c r="F89" s="63">
        <v>14</v>
      </c>
      <c r="G89" s="63">
        <v>32.4</v>
      </c>
      <c r="H89" s="63">
        <v>287</v>
      </c>
      <c r="I89" s="63">
        <v>1</v>
      </c>
      <c r="J89" s="63">
        <v>1</v>
      </c>
      <c r="K89" s="63">
        <v>0</v>
      </c>
      <c r="L89" s="63">
        <v>0</v>
      </c>
      <c r="M89" s="63">
        <v>155</v>
      </c>
      <c r="N89" s="63">
        <v>2</v>
      </c>
      <c r="O89" s="63">
        <v>71</v>
      </c>
      <c r="P89" s="63">
        <v>242</v>
      </c>
      <c r="Q89" s="46">
        <v>266</v>
      </c>
      <c r="R89" s="229" t="s">
        <v>57</v>
      </c>
      <c r="S89" s="230"/>
    </row>
    <row r="90" spans="1:20" ht="21.75" customHeight="1" x14ac:dyDescent="0.25">
      <c r="A90" s="7"/>
      <c r="B90" s="7"/>
      <c r="C90" s="49" t="s">
        <v>88</v>
      </c>
      <c r="D90" s="50">
        <v>20</v>
      </c>
      <c r="E90" s="162">
        <v>0.05</v>
      </c>
      <c r="F90" s="162">
        <v>16</v>
      </c>
      <c r="G90" s="162">
        <v>0.08</v>
      </c>
      <c r="H90" s="162">
        <v>150</v>
      </c>
      <c r="I90" s="162">
        <v>0</v>
      </c>
      <c r="J90" s="162">
        <v>68</v>
      </c>
      <c r="K90" s="162">
        <v>0</v>
      </c>
      <c r="L90" s="162">
        <v>0</v>
      </c>
      <c r="M90" s="162">
        <v>2</v>
      </c>
      <c r="N90" s="162">
        <v>0.02</v>
      </c>
      <c r="O90" s="162">
        <v>0</v>
      </c>
      <c r="P90" s="162">
        <v>4</v>
      </c>
      <c r="Q90" s="116">
        <v>111</v>
      </c>
      <c r="R90" s="225" t="s">
        <v>57</v>
      </c>
      <c r="S90" s="226"/>
    </row>
    <row r="91" spans="1:20" ht="21.75" customHeight="1" x14ac:dyDescent="0.25">
      <c r="A91" s="7"/>
      <c r="B91" s="7"/>
      <c r="C91" s="74" t="s">
        <v>98</v>
      </c>
      <c r="D91" s="99">
        <v>20</v>
      </c>
      <c r="E91" s="163">
        <v>6</v>
      </c>
      <c r="F91" s="163">
        <v>6</v>
      </c>
      <c r="G91" s="163">
        <v>0</v>
      </c>
      <c r="H91" s="163">
        <v>68</v>
      </c>
      <c r="I91" s="163">
        <v>7.0000000000000007E-2</v>
      </c>
      <c r="J91" s="163">
        <v>0.04</v>
      </c>
      <c r="K91" s="158">
        <v>3.0000000000000001E-3</v>
      </c>
      <c r="L91" s="163">
        <v>0.05</v>
      </c>
      <c r="M91" s="163">
        <v>180</v>
      </c>
      <c r="N91" s="163">
        <v>0.09</v>
      </c>
      <c r="O91" s="163">
        <v>10</v>
      </c>
      <c r="P91" s="163">
        <v>118</v>
      </c>
      <c r="Q91" s="45">
        <v>100</v>
      </c>
      <c r="R91" s="225" t="s">
        <v>57</v>
      </c>
      <c r="S91" s="226"/>
    </row>
    <row r="92" spans="1:20" ht="25.5" customHeight="1" x14ac:dyDescent="0.25">
      <c r="A92" s="7"/>
      <c r="B92" s="7"/>
      <c r="C92" s="46" t="s">
        <v>106</v>
      </c>
      <c r="D92" s="47">
        <v>200</v>
      </c>
      <c r="E92" s="63">
        <v>3.6</v>
      </c>
      <c r="F92" s="63">
        <v>3.3</v>
      </c>
      <c r="G92" s="63">
        <v>25</v>
      </c>
      <c r="H92" s="63">
        <v>144</v>
      </c>
      <c r="I92" s="63">
        <v>1.3</v>
      </c>
      <c r="J92" s="63">
        <v>0</v>
      </c>
      <c r="K92" s="63">
        <v>0.04</v>
      </c>
      <c r="L92" s="63">
        <v>0.11</v>
      </c>
      <c r="M92" s="63">
        <v>124</v>
      </c>
      <c r="N92" s="63">
        <v>0.8</v>
      </c>
      <c r="O92" s="63">
        <v>36.33</v>
      </c>
      <c r="P92" s="63">
        <v>108.9</v>
      </c>
      <c r="Q92" s="45">
        <v>496</v>
      </c>
      <c r="R92" s="225" t="s">
        <v>57</v>
      </c>
      <c r="S92" s="226"/>
    </row>
    <row r="93" spans="1:20" ht="20.25" customHeight="1" x14ac:dyDescent="0.25">
      <c r="A93" s="7"/>
      <c r="B93" s="7"/>
      <c r="C93" s="49" t="s">
        <v>90</v>
      </c>
      <c r="D93" s="47">
        <v>40</v>
      </c>
      <c r="E93" s="121">
        <v>3</v>
      </c>
      <c r="F93" s="121">
        <v>0.3</v>
      </c>
      <c r="G93" s="121">
        <v>20</v>
      </c>
      <c r="H93" s="121">
        <v>94</v>
      </c>
      <c r="I93" s="121">
        <v>0</v>
      </c>
      <c r="J93" s="121">
        <v>0</v>
      </c>
      <c r="K93" s="121">
        <v>4.3999999999999997E-2</v>
      </c>
      <c r="L93" s="121">
        <v>0.44</v>
      </c>
      <c r="M93" s="121">
        <v>8</v>
      </c>
      <c r="N93" s="121">
        <v>0.4</v>
      </c>
      <c r="O93" s="121">
        <v>14</v>
      </c>
      <c r="P93" s="121">
        <v>30</v>
      </c>
      <c r="Q93" s="45">
        <v>108</v>
      </c>
      <c r="R93" s="225" t="s">
        <v>57</v>
      </c>
      <c r="S93" s="226"/>
    </row>
    <row r="94" spans="1:20" ht="21.75" customHeight="1" x14ac:dyDescent="0.25">
      <c r="A94" s="7"/>
      <c r="B94" s="7"/>
      <c r="C94" s="51" t="s">
        <v>15</v>
      </c>
      <c r="D94" s="47">
        <v>485</v>
      </c>
      <c r="E94" s="122">
        <f t="shared" ref="E94:P94" si="7">SUM(E88:E93)</f>
        <v>21.650000000000002</v>
      </c>
      <c r="F94" s="122">
        <f t="shared" si="7"/>
        <v>39.599999999999994</v>
      </c>
      <c r="G94" s="122">
        <f t="shared" si="7"/>
        <v>77.47999999999999</v>
      </c>
      <c r="H94" s="122">
        <f t="shared" si="7"/>
        <v>743</v>
      </c>
      <c r="I94" s="122">
        <f t="shared" si="7"/>
        <v>2.37</v>
      </c>
      <c r="J94" s="122">
        <f t="shared" si="7"/>
        <v>69.040000000000006</v>
      </c>
      <c r="K94" s="122">
        <f t="shared" si="7"/>
        <v>8.6999999999999994E-2</v>
      </c>
      <c r="L94" s="122">
        <f t="shared" si="7"/>
        <v>0.6</v>
      </c>
      <c r="M94" s="122">
        <f t="shared" si="7"/>
        <v>469</v>
      </c>
      <c r="N94" s="122">
        <f t="shared" si="7"/>
        <v>3.31</v>
      </c>
      <c r="O94" s="122">
        <f t="shared" si="7"/>
        <v>131.32999999999998</v>
      </c>
      <c r="P94" s="122">
        <f t="shared" si="7"/>
        <v>502.9</v>
      </c>
      <c r="Q94" s="45"/>
      <c r="R94" s="45"/>
      <c r="S94" s="45"/>
    </row>
    <row r="95" spans="1:20" ht="27.75" customHeight="1" x14ac:dyDescent="0.25">
      <c r="A95" s="7"/>
      <c r="B95" s="7"/>
      <c r="C95" s="36" t="s">
        <v>72</v>
      </c>
      <c r="D95" s="184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1:20" ht="15" customHeight="1" x14ac:dyDescent="0.25">
      <c r="A96" s="7"/>
      <c r="B96" s="7"/>
      <c r="C96" s="36" t="s">
        <v>50</v>
      </c>
      <c r="D96" s="184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1:19" x14ac:dyDescent="0.25">
      <c r="A97" s="7"/>
      <c r="B97" s="7"/>
      <c r="C97" s="13" t="s">
        <v>76</v>
      </c>
      <c r="D97" s="184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1:19" ht="15" customHeight="1" x14ac:dyDescent="0.25">
      <c r="A98" s="7"/>
      <c r="B98" s="7"/>
      <c r="C98" s="100" t="s">
        <v>0</v>
      </c>
      <c r="D98" s="180" t="s">
        <v>19</v>
      </c>
      <c r="E98" s="233" t="s">
        <v>13</v>
      </c>
      <c r="F98" s="234"/>
      <c r="G98" s="234"/>
      <c r="H98" s="235"/>
      <c r="I98" s="236" t="s">
        <v>1</v>
      </c>
      <c r="J98" s="237"/>
      <c r="K98" s="237"/>
      <c r="L98" s="238"/>
      <c r="M98" s="236" t="s">
        <v>14</v>
      </c>
      <c r="N98" s="237"/>
      <c r="O98" s="237"/>
      <c r="P98" s="238"/>
      <c r="Q98" s="55" t="s">
        <v>35</v>
      </c>
      <c r="R98" s="223" t="s">
        <v>58</v>
      </c>
      <c r="S98" s="224"/>
    </row>
    <row r="99" spans="1:19" x14ac:dyDescent="0.25">
      <c r="A99" s="7"/>
      <c r="B99" s="7"/>
      <c r="C99" s="59" t="s">
        <v>2</v>
      </c>
      <c r="D99" s="100" t="s">
        <v>11</v>
      </c>
      <c r="E99" s="59" t="s">
        <v>3</v>
      </c>
      <c r="F99" s="59" t="s">
        <v>4</v>
      </c>
      <c r="G99" s="59" t="s">
        <v>5</v>
      </c>
      <c r="H99" s="59" t="s">
        <v>10</v>
      </c>
      <c r="I99" s="59" t="s">
        <v>7</v>
      </c>
      <c r="J99" s="59" t="s">
        <v>21</v>
      </c>
      <c r="K99" s="59" t="s">
        <v>6</v>
      </c>
      <c r="L99" s="59" t="s">
        <v>22</v>
      </c>
      <c r="M99" s="59" t="s">
        <v>8</v>
      </c>
      <c r="N99" s="59" t="s">
        <v>12</v>
      </c>
      <c r="O99" s="59" t="s">
        <v>24</v>
      </c>
      <c r="P99" s="59" t="s">
        <v>23</v>
      </c>
      <c r="Q99" s="45"/>
      <c r="R99" s="227"/>
      <c r="S99" s="228"/>
    </row>
    <row r="100" spans="1:19" x14ac:dyDescent="0.25">
      <c r="A100" s="7"/>
      <c r="B100" s="7"/>
      <c r="C100" s="55" t="s">
        <v>141</v>
      </c>
      <c r="D100" s="53" t="s">
        <v>27</v>
      </c>
      <c r="E100" s="63">
        <v>18.899999999999999</v>
      </c>
      <c r="F100" s="63">
        <v>18.600000000000001</v>
      </c>
      <c r="G100" s="63">
        <v>49.2</v>
      </c>
      <c r="H100" s="63">
        <v>440</v>
      </c>
      <c r="I100" s="63">
        <v>0.4</v>
      </c>
      <c r="J100" s="63">
        <v>0</v>
      </c>
      <c r="K100" s="63">
        <v>7.0000000000000007E-2</v>
      </c>
      <c r="L100" s="63">
        <v>8</v>
      </c>
      <c r="M100" s="63">
        <v>23</v>
      </c>
      <c r="N100" s="63">
        <v>2.8</v>
      </c>
      <c r="O100" s="63">
        <v>29</v>
      </c>
      <c r="P100" s="63">
        <v>173</v>
      </c>
      <c r="Q100" s="45">
        <v>370</v>
      </c>
      <c r="R100" s="221" t="s">
        <v>57</v>
      </c>
      <c r="S100" s="222"/>
    </row>
    <row r="101" spans="1:19" ht="21.75" customHeight="1" x14ac:dyDescent="0.25">
      <c r="A101" s="7"/>
      <c r="B101" s="7"/>
      <c r="C101" s="55" t="s">
        <v>130</v>
      </c>
      <c r="D101" s="53">
        <v>200</v>
      </c>
      <c r="E101" s="63">
        <v>0.11</v>
      </c>
      <c r="F101" s="63">
        <v>0</v>
      </c>
      <c r="G101" s="63">
        <v>21.07</v>
      </c>
      <c r="H101" s="63">
        <v>84.69</v>
      </c>
      <c r="I101" s="63">
        <v>0.75</v>
      </c>
      <c r="J101" s="63">
        <v>0</v>
      </c>
      <c r="K101" s="63">
        <v>0</v>
      </c>
      <c r="L101" s="63">
        <v>0.2</v>
      </c>
      <c r="M101" s="63">
        <v>2.66</v>
      </c>
      <c r="N101" s="63">
        <v>0.15</v>
      </c>
      <c r="O101" s="63">
        <v>1.2</v>
      </c>
      <c r="P101" s="63">
        <v>1.72</v>
      </c>
      <c r="Q101" s="45">
        <v>520</v>
      </c>
      <c r="R101" s="229" t="s">
        <v>57</v>
      </c>
      <c r="S101" s="230"/>
    </row>
    <row r="102" spans="1:19" ht="18" customHeight="1" x14ac:dyDescent="0.25">
      <c r="A102" s="7"/>
      <c r="B102" s="7"/>
      <c r="C102" s="49" t="s">
        <v>90</v>
      </c>
      <c r="D102" s="47">
        <v>40</v>
      </c>
      <c r="E102" s="121">
        <v>3</v>
      </c>
      <c r="F102" s="121">
        <v>0.3</v>
      </c>
      <c r="G102" s="121">
        <v>20</v>
      </c>
      <c r="H102" s="121">
        <v>94</v>
      </c>
      <c r="I102" s="121">
        <v>0</v>
      </c>
      <c r="J102" s="121">
        <v>0</v>
      </c>
      <c r="K102" s="121">
        <v>4.3999999999999997E-2</v>
      </c>
      <c r="L102" s="121">
        <v>0.44</v>
      </c>
      <c r="M102" s="121">
        <v>8</v>
      </c>
      <c r="N102" s="121">
        <v>0.4</v>
      </c>
      <c r="O102" s="121">
        <v>14</v>
      </c>
      <c r="P102" s="121">
        <v>30</v>
      </c>
      <c r="Q102" s="45">
        <v>108</v>
      </c>
      <c r="R102" s="225" t="s">
        <v>57</v>
      </c>
      <c r="S102" s="226"/>
    </row>
    <row r="103" spans="1:19" ht="20.25" customHeight="1" x14ac:dyDescent="0.25">
      <c r="A103" s="7"/>
      <c r="B103" s="7"/>
      <c r="C103" s="51" t="s">
        <v>15</v>
      </c>
      <c r="D103" s="47">
        <v>490</v>
      </c>
      <c r="E103" s="122">
        <f t="shared" ref="E103:P103" si="8">SUM(E100:E102)</f>
        <v>22.009999999999998</v>
      </c>
      <c r="F103" s="122">
        <f t="shared" si="8"/>
        <v>18.900000000000002</v>
      </c>
      <c r="G103" s="122">
        <f t="shared" si="8"/>
        <v>90.27000000000001</v>
      </c>
      <c r="H103" s="122">
        <f t="shared" si="8"/>
        <v>618.69000000000005</v>
      </c>
      <c r="I103" s="122">
        <f t="shared" si="8"/>
        <v>1.1499999999999999</v>
      </c>
      <c r="J103" s="122">
        <f t="shared" si="8"/>
        <v>0</v>
      </c>
      <c r="K103" s="122">
        <f t="shared" si="8"/>
        <v>0.114</v>
      </c>
      <c r="L103" s="122">
        <f t="shared" si="8"/>
        <v>8.6399999999999988</v>
      </c>
      <c r="M103" s="122">
        <f t="shared" si="8"/>
        <v>33.659999999999997</v>
      </c>
      <c r="N103" s="122">
        <f t="shared" si="8"/>
        <v>3.3499999999999996</v>
      </c>
      <c r="O103" s="122">
        <f t="shared" si="8"/>
        <v>44.2</v>
      </c>
      <c r="P103" s="122">
        <f t="shared" si="8"/>
        <v>204.72</v>
      </c>
      <c r="Q103" s="45"/>
      <c r="R103" s="45"/>
      <c r="S103" s="45"/>
    </row>
    <row r="104" spans="1:19" ht="20.25" customHeight="1" x14ac:dyDescent="0.25">
      <c r="A104" s="7"/>
      <c r="B104" s="7"/>
      <c r="C104" s="89"/>
      <c r="D104" s="183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21"/>
      <c r="R104" s="21"/>
      <c r="S104" s="21"/>
    </row>
    <row r="105" spans="1:19" x14ac:dyDescent="0.25">
      <c r="A105" s="7"/>
      <c r="B105" s="7"/>
      <c r="C105" s="13" t="s">
        <v>69</v>
      </c>
      <c r="D105" s="184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1:19" x14ac:dyDescent="0.25">
      <c r="A106" s="7"/>
      <c r="B106" s="7"/>
      <c r="C106" s="13" t="s">
        <v>41</v>
      </c>
      <c r="D106" s="181"/>
      <c r="E106" s="21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1"/>
      <c r="R106" s="21"/>
      <c r="S106" s="21"/>
    </row>
    <row r="107" spans="1:19" x14ac:dyDescent="0.25">
      <c r="C107" s="13" t="s">
        <v>76</v>
      </c>
      <c r="D107" s="181"/>
      <c r="E107" s="21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1"/>
      <c r="R107" s="21"/>
      <c r="S107" s="21"/>
    </row>
    <row r="108" spans="1:19" ht="15" customHeight="1" x14ac:dyDescent="0.25">
      <c r="C108" s="100" t="s">
        <v>0</v>
      </c>
      <c r="D108" s="180" t="s">
        <v>19</v>
      </c>
      <c r="E108" s="233" t="s">
        <v>13</v>
      </c>
      <c r="F108" s="234"/>
      <c r="G108" s="234"/>
      <c r="H108" s="235"/>
      <c r="I108" s="236" t="s">
        <v>1</v>
      </c>
      <c r="J108" s="237"/>
      <c r="K108" s="237"/>
      <c r="L108" s="238"/>
      <c r="M108" s="236" t="s">
        <v>14</v>
      </c>
      <c r="N108" s="237"/>
      <c r="O108" s="237"/>
      <c r="P108" s="238"/>
      <c r="Q108" s="55" t="s">
        <v>35</v>
      </c>
      <c r="R108" s="223" t="s">
        <v>58</v>
      </c>
      <c r="S108" s="224"/>
    </row>
    <row r="109" spans="1:19" x14ac:dyDescent="0.25">
      <c r="C109" s="59" t="s">
        <v>2</v>
      </c>
      <c r="D109" s="100" t="s">
        <v>11</v>
      </c>
      <c r="E109" s="59" t="s">
        <v>3</v>
      </c>
      <c r="F109" s="59" t="s">
        <v>4</v>
      </c>
      <c r="G109" s="59" t="s">
        <v>5</v>
      </c>
      <c r="H109" s="59" t="s">
        <v>10</v>
      </c>
      <c r="I109" s="59" t="s">
        <v>7</v>
      </c>
      <c r="J109" s="59" t="s">
        <v>21</v>
      </c>
      <c r="K109" s="59" t="s">
        <v>6</v>
      </c>
      <c r="L109" s="59" t="s">
        <v>22</v>
      </c>
      <c r="M109" s="59" t="s">
        <v>8</v>
      </c>
      <c r="N109" s="59" t="s">
        <v>12</v>
      </c>
      <c r="O109" s="59" t="s">
        <v>24</v>
      </c>
      <c r="P109" s="59" t="s">
        <v>23</v>
      </c>
      <c r="Q109" s="45"/>
      <c r="R109" s="227"/>
      <c r="S109" s="228"/>
    </row>
    <row r="110" spans="1:19" ht="26.25" customHeight="1" x14ac:dyDescent="0.25">
      <c r="B110" s="96"/>
      <c r="C110" s="97" t="s">
        <v>136</v>
      </c>
      <c r="D110" s="95" t="s">
        <v>53</v>
      </c>
      <c r="E110" s="98">
        <v>16.899999999999999</v>
      </c>
      <c r="F110" s="98">
        <v>19.8</v>
      </c>
      <c r="G110" s="98">
        <v>19.8</v>
      </c>
      <c r="H110" s="98">
        <v>316.10000000000002</v>
      </c>
      <c r="I110" s="98">
        <v>0</v>
      </c>
      <c r="J110" s="98">
        <v>0.04</v>
      </c>
      <c r="K110" s="98">
        <v>0.1</v>
      </c>
      <c r="L110" s="98">
        <v>0.7</v>
      </c>
      <c r="M110" s="98">
        <v>39.03</v>
      </c>
      <c r="N110" s="98">
        <v>2.7</v>
      </c>
      <c r="O110" s="98">
        <v>30.03</v>
      </c>
      <c r="P110" s="98">
        <v>180</v>
      </c>
      <c r="Q110" s="54">
        <v>381</v>
      </c>
      <c r="R110" s="221" t="s">
        <v>57</v>
      </c>
      <c r="S110" s="222"/>
    </row>
    <row r="111" spans="1:19" ht="21.75" customHeight="1" x14ac:dyDescent="0.25">
      <c r="B111" s="49"/>
      <c r="C111" s="49" t="s">
        <v>122</v>
      </c>
      <c r="D111" s="52">
        <v>150</v>
      </c>
      <c r="E111" s="63">
        <v>5.69</v>
      </c>
      <c r="F111" s="63">
        <v>6.24</v>
      </c>
      <c r="G111" s="63">
        <v>29.1</v>
      </c>
      <c r="H111" s="63">
        <v>195.39</v>
      </c>
      <c r="I111" s="63">
        <f t="shared" ref="I111:J111" si="9">V111/15*10</f>
        <v>0</v>
      </c>
      <c r="J111" s="63">
        <f t="shared" si="9"/>
        <v>0</v>
      </c>
      <c r="K111" s="63">
        <v>0.1</v>
      </c>
      <c r="L111" s="63">
        <v>0.9</v>
      </c>
      <c r="M111" s="63">
        <v>5.7</v>
      </c>
      <c r="N111" s="63">
        <v>0.8</v>
      </c>
      <c r="O111" s="63">
        <v>17.3</v>
      </c>
      <c r="P111" s="63">
        <v>47.1</v>
      </c>
      <c r="Q111" s="45">
        <v>291</v>
      </c>
      <c r="R111" s="229" t="s">
        <v>57</v>
      </c>
      <c r="S111" s="230"/>
    </row>
    <row r="112" spans="1:19" ht="21.75" customHeight="1" x14ac:dyDescent="0.25">
      <c r="B112" s="45"/>
      <c r="C112" s="45" t="s">
        <v>110</v>
      </c>
      <c r="D112" s="191">
        <v>200</v>
      </c>
      <c r="E112" s="63">
        <v>0.5</v>
      </c>
      <c r="F112" s="63">
        <v>0</v>
      </c>
      <c r="G112" s="63">
        <v>27</v>
      </c>
      <c r="H112" s="63">
        <v>110</v>
      </c>
      <c r="I112" s="63">
        <v>0.5</v>
      </c>
      <c r="J112" s="63">
        <v>0</v>
      </c>
      <c r="K112" s="63">
        <v>0.01</v>
      </c>
      <c r="L112" s="63">
        <v>0</v>
      </c>
      <c r="M112" s="63">
        <v>28</v>
      </c>
      <c r="N112" s="63">
        <v>1.5</v>
      </c>
      <c r="O112" s="63">
        <v>22.33</v>
      </c>
      <c r="P112" s="63">
        <v>19</v>
      </c>
      <c r="Q112" s="116">
        <v>509</v>
      </c>
      <c r="R112" s="225" t="s">
        <v>57</v>
      </c>
      <c r="S112" s="226"/>
    </row>
    <row r="113" spans="2:19" ht="23.25" customHeight="1" x14ac:dyDescent="0.25">
      <c r="B113" s="45"/>
      <c r="C113" s="49" t="s">
        <v>90</v>
      </c>
      <c r="D113" s="47">
        <v>40</v>
      </c>
      <c r="E113" s="121">
        <v>3</v>
      </c>
      <c r="F113" s="121">
        <v>0.3</v>
      </c>
      <c r="G113" s="121">
        <v>20</v>
      </c>
      <c r="H113" s="121">
        <v>94</v>
      </c>
      <c r="I113" s="121">
        <v>0</v>
      </c>
      <c r="J113" s="121">
        <v>0</v>
      </c>
      <c r="K113" s="121">
        <v>4.3999999999999997E-2</v>
      </c>
      <c r="L113" s="121">
        <v>0.44</v>
      </c>
      <c r="M113" s="121">
        <v>8</v>
      </c>
      <c r="N113" s="121">
        <v>0.4</v>
      </c>
      <c r="O113" s="121">
        <v>14</v>
      </c>
      <c r="P113" s="121">
        <v>30</v>
      </c>
      <c r="Q113" s="45">
        <v>108</v>
      </c>
      <c r="R113" s="225" t="s">
        <v>57</v>
      </c>
      <c r="S113" s="226"/>
    </row>
    <row r="114" spans="2:19" ht="21.75" customHeight="1" x14ac:dyDescent="0.25">
      <c r="C114" s="49"/>
      <c r="D114" s="47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45"/>
      <c r="R114" s="225"/>
      <c r="S114" s="226"/>
    </row>
    <row r="115" spans="2:19" ht="20.25" customHeight="1" x14ac:dyDescent="0.25">
      <c r="C115" s="51" t="s">
        <v>15</v>
      </c>
      <c r="D115" s="47">
        <v>530</v>
      </c>
      <c r="E115" s="164">
        <f t="shared" ref="E115:P115" si="10">SUM(E110:E114)</f>
        <v>26.09</v>
      </c>
      <c r="F115" s="164">
        <f t="shared" si="10"/>
        <v>26.34</v>
      </c>
      <c r="G115" s="164">
        <f t="shared" si="10"/>
        <v>95.9</v>
      </c>
      <c r="H115" s="164">
        <f t="shared" si="10"/>
        <v>715.49</v>
      </c>
      <c r="I115" s="164">
        <f t="shared" si="10"/>
        <v>0.5</v>
      </c>
      <c r="J115" s="164">
        <f t="shared" si="10"/>
        <v>0.04</v>
      </c>
      <c r="K115" s="164">
        <f t="shared" si="10"/>
        <v>0.254</v>
      </c>
      <c r="L115" s="164">
        <f t="shared" si="10"/>
        <v>2.04</v>
      </c>
      <c r="M115" s="164">
        <f t="shared" si="10"/>
        <v>80.73</v>
      </c>
      <c r="N115" s="164">
        <f t="shared" si="10"/>
        <v>5.4</v>
      </c>
      <c r="O115" s="164">
        <f t="shared" si="10"/>
        <v>83.66</v>
      </c>
      <c r="P115" s="164">
        <f t="shared" si="10"/>
        <v>276.10000000000002</v>
      </c>
      <c r="Q115" s="45"/>
      <c r="R115" s="225"/>
      <c r="S115" s="226"/>
    </row>
    <row r="116" spans="2:19" ht="20.25" customHeight="1" x14ac:dyDescent="0.25">
      <c r="C116" s="13" t="s">
        <v>70</v>
      </c>
      <c r="D116" s="183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21"/>
      <c r="R116" s="21"/>
      <c r="S116" s="21"/>
    </row>
    <row r="117" spans="2:19" x14ac:dyDescent="0.25">
      <c r="C117" s="13" t="s">
        <v>41</v>
      </c>
      <c r="D117" s="184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</row>
    <row r="118" spans="2:19" x14ac:dyDescent="0.25">
      <c r="C118" s="13" t="s">
        <v>76</v>
      </c>
      <c r="D118" s="181"/>
      <c r="E118" s="21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1"/>
      <c r="R118" s="21"/>
      <c r="S118" s="21"/>
    </row>
    <row r="119" spans="2:19" ht="26.25" customHeight="1" x14ac:dyDescent="0.25">
      <c r="C119" s="59" t="s">
        <v>0</v>
      </c>
      <c r="D119" s="180" t="s">
        <v>19</v>
      </c>
      <c r="E119" s="233" t="s">
        <v>13</v>
      </c>
      <c r="F119" s="234"/>
      <c r="G119" s="234"/>
      <c r="H119" s="235"/>
      <c r="I119" s="236" t="s">
        <v>1</v>
      </c>
      <c r="J119" s="237"/>
      <c r="K119" s="237"/>
      <c r="L119" s="238"/>
      <c r="M119" s="236" t="s">
        <v>14</v>
      </c>
      <c r="N119" s="237"/>
      <c r="O119" s="237"/>
      <c r="P119" s="238"/>
      <c r="Q119" s="55" t="s">
        <v>35</v>
      </c>
      <c r="R119" s="223" t="s">
        <v>58</v>
      </c>
      <c r="S119" s="224"/>
    </row>
    <row r="120" spans="2:19" x14ac:dyDescent="0.25">
      <c r="C120" s="59" t="s">
        <v>2</v>
      </c>
      <c r="D120" s="100" t="s">
        <v>11</v>
      </c>
      <c r="E120" s="59" t="s">
        <v>3</v>
      </c>
      <c r="F120" s="59" t="s">
        <v>4</v>
      </c>
      <c r="G120" s="59" t="s">
        <v>5</v>
      </c>
      <c r="H120" s="59" t="s">
        <v>10</v>
      </c>
      <c r="I120" s="59" t="s">
        <v>7</v>
      </c>
      <c r="J120" s="59" t="s">
        <v>21</v>
      </c>
      <c r="K120" s="59" t="s">
        <v>6</v>
      </c>
      <c r="L120" s="59" t="s">
        <v>22</v>
      </c>
      <c r="M120" s="59" t="s">
        <v>8</v>
      </c>
      <c r="N120" s="59" t="s">
        <v>12</v>
      </c>
      <c r="O120" s="59" t="s">
        <v>24</v>
      </c>
      <c r="P120" s="59" t="s">
        <v>23</v>
      </c>
      <c r="Q120" s="45"/>
      <c r="R120" s="227"/>
      <c r="S120" s="228"/>
    </row>
    <row r="121" spans="2:19" ht="38.25" customHeight="1" x14ac:dyDescent="0.25">
      <c r="C121" s="161" t="s">
        <v>74</v>
      </c>
      <c r="D121" s="47" t="s">
        <v>54</v>
      </c>
      <c r="E121" s="63">
        <v>11.8</v>
      </c>
      <c r="F121" s="63">
        <v>6.75</v>
      </c>
      <c r="G121" s="63">
        <v>6.21</v>
      </c>
      <c r="H121" s="63">
        <v>44.01</v>
      </c>
      <c r="I121" s="63">
        <v>6.84</v>
      </c>
      <c r="J121" s="85">
        <v>0</v>
      </c>
      <c r="K121" s="85">
        <v>0.1</v>
      </c>
      <c r="L121" s="85">
        <v>3.5</v>
      </c>
      <c r="M121" s="85">
        <v>30.6</v>
      </c>
      <c r="N121" s="85">
        <v>1</v>
      </c>
      <c r="O121" s="85">
        <v>21.6</v>
      </c>
      <c r="P121" s="85">
        <v>66.599999999999994</v>
      </c>
      <c r="Q121" s="116">
        <v>345</v>
      </c>
      <c r="R121" s="229" t="s">
        <v>57</v>
      </c>
      <c r="S121" s="230"/>
    </row>
    <row r="122" spans="2:19" ht="28.5" customHeight="1" x14ac:dyDescent="0.25">
      <c r="C122" s="55" t="s">
        <v>132</v>
      </c>
      <c r="D122" s="65">
        <v>150</v>
      </c>
      <c r="E122" s="85">
        <v>3.15</v>
      </c>
      <c r="F122" s="85">
        <v>6.6</v>
      </c>
      <c r="G122" s="85">
        <v>16.350000000000001</v>
      </c>
      <c r="H122" s="85">
        <v>138</v>
      </c>
      <c r="I122" s="85">
        <v>5.0999999999999996</v>
      </c>
      <c r="J122" s="85">
        <v>1.4999999999999999E-2</v>
      </c>
      <c r="K122" s="85">
        <v>0.13500000000000001</v>
      </c>
      <c r="L122" s="85">
        <v>0.19500000000000001</v>
      </c>
      <c r="M122" s="85">
        <v>39</v>
      </c>
      <c r="N122" s="85">
        <v>1.05</v>
      </c>
      <c r="O122" s="85">
        <v>24.24</v>
      </c>
      <c r="P122" s="85">
        <v>73.959999999999994</v>
      </c>
      <c r="Q122" s="45">
        <v>429</v>
      </c>
      <c r="R122" s="225" t="s">
        <v>57</v>
      </c>
      <c r="S122" s="226"/>
    </row>
    <row r="123" spans="2:19" ht="22.5" customHeight="1" x14ac:dyDescent="0.25">
      <c r="C123" s="55" t="s">
        <v>140</v>
      </c>
      <c r="D123" s="53">
        <v>200</v>
      </c>
      <c r="E123" s="63">
        <v>0.11</v>
      </c>
      <c r="F123" s="63">
        <v>0</v>
      </c>
      <c r="G123" s="63">
        <v>21.07</v>
      </c>
      <c r="H123" s="63">
        <v>84.69</v>
      </c>
      <c r="I123" s="63">
        <v>0.75</v>
      </c>
      <c r="J123" s="63">
        <v>0</v>
      </c>
      <c r="K123" s="63">
        <v>0</v>
      </c>
      <c r="L123" s="63">
        <v>0.2</v>
      </c>
      <c r="M123" s="63">
        <v>2.66</v>
      </c>
      <c r="N123" s="63">
        <v>0.15</v>
      </c>
      <c r="O123" s="63">
        <v>1.2</v>
      </c>
      <c r="P123" s="63">
        <v>1.72</v>
      </c>
      <c r="Q123" s="45">
        <v>520</v>
      </c>
      <c r="R123" s="225" t="s">
        <v>57</v>
      </c>
      <c r="S123" s="226"/>
    </row>
    <row r="124" spans="2:19" ht="27.75" customHeight="1" x14ac:dyDescent="0.25">
      <c r="C124" s="49" t="s">
        <v>90</v>
      </c>
      <c r="D124" s="47">
        <v>40</v>
      </c>
      <c r="E124" s="121">
        <v>3</v>
      </c>
      <c r="F124" s="121">
        <v>0.3</v>
      </c>
      <c r="G124" s="121">
        <v>20</v>
      </c>
      <c r="H124" s="121">
        <v>94</v>
      </c>
      <c r="I124" s="121">
        <v>0</v>
      </c>
      <c r="J124" s="121">
        <v>0</v>
      </c>
      <c r="K124" s="121">
        <v>4.3999999999999997E-2</v>
      </c>
      <c r="L124" s="121">
        <v>0.44</v>
      </c>
      <c r="M124" s="121">
        <v>8</v>
      </c>
      <c r="N124" s="121">
        <v>0.4</v>
      </c>
      <c r="O124" s="121">
        <v>14</v>
      </c>
      <c r="P124" s="121">
        <v>30</v>
      </c>
      <c r="Q124" s="45">
        <v>108</v>
      </c>
      <c r="R124" s="225" t="s">
        <v>57</v>
      </c>
      <c r="S124" s="226"/>
    </row>
    <row r="125" spans="2:19" ht="32.25" customHeight="1" x14ac:dyDescent="0.25">
      <c r="C125" s="49"/>
      <c r="D125" s="47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45"/>
      <c r="R125" s="225"/>
      <c r="S125" s="226"/>
    </row>
    <row r="126" spans="2:19" ht="24.75" customHeight="1" x14ac:dyDescent="0.25">
      <c r="C126" s="51" t="s">
        <v>15</v>
      </c>
      <c r="D126" s="47">
        <v>485</v>
      </c>
      <c r="E126" s="122">
        <f t="shared" ref="E126:P126" si="11">SUM(E121:E125)</f>
        <v>18.060000000000002</v>
      </c>
      <c r="F126" s="122">
        <f t="shared" si="11"/>
        <v>13.65</v>
      </c>
      <c r="G126" s="122">
        <f t="shared" si="11"/>
        <v>63.63</v>
      </c>
      <c r="H126" s="122">
        <f t="shared" si="11"/>
        <v>360.7</v>
      </c>
      <c r="I126" s="122">
        <f t="shared" si="11"/>
        <v>12.69</v>
      </c>
      <c r="J126" s="122">
        <f t="shared" si="11"/>
        <v>1.4999999999999999E-2</v>
      </c>
      <c r="K126" s="122">
        <f t="shared" si="11"/>
        <v>0.27900000000000003</v>
      </c>
      <c r="L126" s="122">
        <f t="shared" si="11"/>
        <v>4.335</v>
      </c>
      <c r="M126" s="122">
        <f t="shared" si="11"/>
        <v>80.259999999999991</v>
      </c>
      <c r="N126" s="122">
        <f t="shared" si="11"/>
        <v>2.5999999999999996</v>
      </c>
      <c r="O126" s="122">
        <f t="shared" si="11"/>
        <v>61.040000000000006</v>
      </c>
      <c r="P126" s="122">
        <f t="shared" si="11"/>
        <v>172.28</v>
      </c>
      <c r="Q126" s="45"/>
      <c r="R126" s="45"/>
      <c r="S126" s="45"/>
    </row>
  </sheetData>
  <mergeCells count="103">
    <mergeCell ref="E60:H60"/>
    <mergeCell ref="I60:L60"/>
    <mergeCell ref="M60:P60"/>
    <mergeCell ref="E98:H98"/>
    <mergeCell ref="I98:L98"/>
    <mergeCell ref="M98:P98"/>
    <mergeCell ref="E86:H86"/>
    <mergeCell ref="I86:L86"/>
    <mergeCell ref="M86:P86"/>
    <mergeCell ref="E119:H119"/>
    <mergeCell ref="I119:L119"/>
    <mergeCell ref="M119:P119"/>
    <mergeCell ref="E108:H108"/>
    <mergeCell ref="I108:L108"/>
    <mergeCell ref="M108:P108"/>
    <mergeCell ref="E72:H72"/>
    <mergeCell ref="I72:L72"/>
    <mergeCell ref="M72:P72"/>
    <mergeCell ref="E21:H21"/>
    <mergeCell ref="I21:L21"/>
    <mergeCell ref="M21:P21"/>
    <mergeCell ref="E46:H46"/>
    <mergeCell ref="I46:L46"/>
    <mergeCell ref="M46:P46"/>
    <mergeCell ref="E34:H34"/>
    <mergeCell ref="I34:L34"/>
    <mergeCell ref="M34:P34"/>
    <mergeCell ref="R7:S7"/>
    <mergeCell ref="R8:S8"/>
    <mergeCell ref="R9:S9"/>
    <mergeCell ref="R10:S10"/>
    <mergeCell ref="R12:S12"/>
    <mergeCell ref="R13:S13"/>
    <mergeCell ref="R14:S14"/>
    <mergeCell ref="C1:O1"/>
    <mergeCell ref="C2:G2"/>
    <mergeCell ref="R11:S11"/>
    <mergeCell ref="R75:S75"/>
    <mergeCell ref="R76:S76"/>
    <mergeCell ref="R26:S26"/>
    <mergeCell ref="R27:S27"/>
    <mergeCell ref="R34:S34"/>
    <mergeCell ref="R35:S35"/>
    <mergeCell ref="R36:S36"/>
    <mergeCell ref="R21:S21"/>
    <mergeCell ref="R22:S22"/>
    <mergeCell ref="R23:S23"/>
    <mergeCell ref="R24:S24"/>
    <mergeCell ref="R25:S25"/>
    <mergeCell ref="R37:S37"/>
    <mergeCell ref="R47:S47"/>
    <mergeCell ref="R48:S48"/>
    <mergeCell ref="R49:S49"/>
    <mergeCell ref="R50:S50"/>
    <mergeCell ref="R51:S51"/>
    <mergeCell ref="R98:S98"/>
    <mergeCell ref="R99:S99"/>
    <mergeCell ref="R91:S91"/>
    <mergeCell ref="R38:S38"/>
    <mergeCell ref="R39:S39"/>
    <mergeCell ref="R46:S46"/>
    <mergeCell ref="R40:S40"/>
    <mergeCell ref="R64:S64"/>
    <mergeCell ref="R66:S66"/>
    <mergeCell ref="R72:S72"/>
    <mergeCell ref="R73:S73"/>
    <mergeCell ref="R67:S67"/>
    <mergeCell ref="R52:S52"/>
    <mergeCell ref="R60:S60"/>
    <mergeCell ref="R61:S61"/>
    <mergeCell ref="R62:S62"/>
    <mergeCell ref="R63:S63"/>
    <mergeCell ref="R53:S53"/>
    <mergeCell ref="R65:S65"/>
    <mergeCell ref="R87:S87"/>
    <mergeCell ref="R88:S88"/>
    <mergeCell ref="R89:S89"/>
    <mergeCell ref="R90:S90"/>
    <mergeCell ref="R74:S74"/>
    <mergeCell ref="R100:S100"/>
    <mergeCell ref="R86:S86"/>
    <mergeCell ref="R77:S77"/>
    <mergeCell ref="R78:S78"/>
    <mergeCell ref="R112:S112"/>
    <mergeCell ref="R123:S123"/>
    <mergeCell ref="R124:S124"/>
    <mergeCell ref="R125:S125"/>
    <mergeCell ref="R79:S79"/>
    <mergeCell ref="R115:S115"/>
    <mergeCell ref="R119:S119"/>
    <mergeCell ref="R120:S120"/>
    <mergeCell ref="R121:S121"/>
    <mergeCell ref="R122:S122"/>
    <mergeCell ref="R109:S109"/>
    <mergeCell ref="R110:S110"/>
    <mergeCell ref="R111:S111"/>
    <mergeCell ref="R113:S113"/>
    <mergeCell ref="R114:S114"/>
    <mergeCell ref="R101:S101"/>
    <mergeCell ref="R102:S102"/>
    <mergeCell ref="R108:S108"/>
    <mergeCell ref="R92:S92"/>
    <mergeCell ref="R93:S93"/>
  </mergeCells>
  <printOptions horizontalCentered="1" verticalCentered="1"/>
  <pageMargins left="0.31496062992125984" right="0.31496062992125984" top="0" bottom="0.35433070866141736" header="0" footer="0.31496062992125984"/>
  <pageSetup paperSize="9" scale="75" orientation="landscape" horizontalDpi="180" verticalDpi="180" r:id="rId1"/>
  <rowBreaks count="4" manualBreakCount="4">
    <brk id="30" min="1" max="19" man="1"/>
    <brk id="56" min="1" max="19" man="1"/>
    <brk id="82" min="1" max="19" man="1"/>
    <brk id="104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лку сезон осенний</vt:lpstr>
      <vt:lpstr>меню школьн.завтраки 1-4 кл.</vt:lpstr>
      <vt:lpstr>'меню лку сезон осенний'!Область_печати</vt:lpstr>
      <vt:lpstr>'меню школьн.завтраки 1-4 кл.'!Область_печати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2023-12-20T06:38:01Z</dcterms:modified>
</cp:coreProperties>
</file>